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M:\2. PROGRAMOS\3.1 EGADP - SP 21-27\2. Kvietimai\SAPS\1.2 KVIETIMŲ PLANAI\REGIONINĖS PRIEMONĖS KVIETIMAI\Kvietimų planai\Kvietimų planas - ŠIAULIAI\26 09 18 Kvietimų planas\"/>
    </mc:Choice>
  </mc:AlternateContent>
  <xr:revisionPtr revIDLastSave="0" documentId="8_{56940640-C40C-4D09-9BE3-0295D7FABF18}" xr6:coauthVersionLast="47" xr6:coauthVersionMax="47" xr10:uidLastSave="{00000000-0000-0000-0000-000000000000}"/>
  <bookViews>
    <workbookView xWindow="-108" yWindow="-108" windowWidth="23256" windowHeight="13896" firstSheet="4" activeTab="4" xr2:uid="{00000000-000D-0000-FFFF-FFFF00000000}"/>
  </bookViews>
  <sheets>
    <sheet name="ŠMSM" sheetId="1" state="hidden" r:id="rId1"/>
    <sheet name="SM" sheetId="2" state="hidden" r:id="rId2"/>
    <sheet name="AM" sheetId="3" state="hidden" r:id="rId3"/>
    <sheet name="VRM" sheetId="4" state="hidden" r:id="rId4"/>
    <sheet name="SADM" sheetId="5" r:id="rId5"/>
    <sheet name="SAM" sheetId="6" state="hidden" r:id="rId6"/>
    <sheet name="JUNGTINIAI" sheetId="7" state="hidden" r:id="rId7"/>
  </sheets>
  <definedNames>
    <definedName name="_xlnm.Print_Area" localSheetId="0">ŠMSM!#REF!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82" i="5" l="1"/>
  <c r="T82" i="5" s="1"/>
  <c r="AE82" i="5"/>
  <c r="U80" i="5"/>
  <c r="T80" i="5"/>
  <c r="AE80" i="5"/>
  <c r="U78" i="5"/>
  <c r="T78" i="5"/>
  <c r="AE78" i="5"/>
  <c r="U76" i="5"/>
  <c r="T76" i="5"/>
  <c r="AE76" i="5"/>
  <c r="AE74" i="5" l="1"/>
  <c r="U74" i="5"/>
  <c r="T74" i="5" s="1"/>
  <c r="U72" i="5" l="1"/>
  <c r="T72" i="5" s="1"/>
  <c r="AE72" i="5"/>
  <c r="U70" i="5" l="1"/>
  <c r="T70" i="5"/>
  <c r="AE70" i="5"/>
  <c r="AE68" i="5" l="1"/>
  <c r="U68" i="5"/>
  <c r="T68" i="5" s="1"/>
  <c r="U66" i="5"/>
  <c r="T66" i="5" s="1"/>
  <c r="AE66" i="5"/>
  <c r="AE64" i="5"/>
  <c r="U64" i="5"/>
  <c r="T64" i="5" s="1"/>
  <c r="U62" i="5"/>
  <c r="T62" i="5" s="1"/>
  <c r="AE62" i="5"/>
  <c r="AE50" i="5" l="1"/>
  <c r="U50" i="5"/>
  <c r="T50" i="5" s="1"/>
  <c r="AE56" i="5" l="1"/>
  <c r="U56" i="5"/>
  <c r="T56" i="5" s="1"/>
  <c r="AE38" i="5"/>
  <c r="U38" i="5"/>
  <c r="AE42" i="5"/>
  <c r="U42" i="5"/>
  <c r="T38" i="5" s="1"/>
  <c r="AE60" i="5" l="1"/>
  <c r="U60" i="5"/>
  <c r="T60" i="5" s="1"/>
  <c r="U58" i="5"/>
  <c r="T58" i="5" s="1"/>
  <c r="AE58" i="5"/>
  <c r="U48" i="5"/>
  <c r="T48" i="5" s="1"/>
  <c r="AE48" i="5"/>
  <c r="U54" i="5"/>
  <c r="T54" i="5" s="1"/>
  <c r="AE54" i="5"/>
  <c r="U44" i="5"/>
  <c r="AE44" i="5"/>
  <c r="U36" i="5"/>
  <c r="T36" i="5" s="1"/>
  <c r="AE36" i="5"/>
  <c r="U46" i="5"/>
  <c r="AE46" i="5"/>
  <c r="T44" i="5" l="1"/>
  <c r="U34" i="5"/>
  <c r="AE34" i="5"/>
  <c r="U28" i="5"/>
  <c r="AE28" i="5"/>
  <c r="U26" i="5"/>
  <c r="AE26" i="5"/>
  <c r="U24" i="5"/>
  <c r="AE24" i="5"/>
  <c r="AE20" i="5"/>
  <c r="U20" i="5"/>
  <c r="T28" i="5" l="1"/>
  <c r="T20" i="5"/>
  <c r="AE18" i="5" l="1"/>
  <c r="U18" i="5"/>
  <c r="T18" i="5" s="1"/>
  <c r="AE16" i="5"/>
  <c r="U16" i="5"/>
  <c r="T16" i="5" s="1"/>
  <c r="U14" i="5" l="1"/>
  <c r="AE14" i="5"/>
  <c r="U12" i="5"/>
  <c r="AE12" i="5"/>
  <c r="U10" i="5"/>
  <c r="AE10" i="5"/>
  <c r="AE8" i="5"/>
  <c r="U8" i="5"/>
  <c r="AE6" i="5"/>
  <c r="U6" i="5"/>
  <c r="T12" i="5" l="1"/>
  <c r="T6" i="5"/>
  <c r="T27" i="3"/>
  <c r="AB64" i="1"/>
  <c r="Y64" i="1"/>
  <c r="V64" i="1"/>
  <c r="U64" i="1" s="1"/>
  <c r="T64" i="1" s="1"/>
  <c r="AB55" i="1"/>
  <c r="Y55" i="1"/>
  <c r="V55" i="1"/>
  <c r="U55" i="1" s="1"/>
  <c r="AE55" i="1" s="1"/>
  <c r="AB49" i="1"/>
  <c r="Y49" i="1"/>
  <c r="V49" i="1"/>
  <c r="AB44" i="1"/>
  <c r="Y44" i="1"/>
  <c r="V44" i="1"/>
  <c r="AB40" i="1"/>
  <c r="Y40" i="1"/>
  <c r="V40" i="1"/>
  <c r="U40" i="1" s="1"/>
  <c r="AE40" i="1" s="1"/>
  <c r="AB34" i="1"/>
  <c r="Y34" i="1"/>
  <c r="V34" i="1"/>
  <c r="U34" i="1" s="1"/>
  <c r="AB31" i="1"/>
  <c r="Y31" i="1"/>
  <c r="V31" i="1"/>
  <c r="U31" i="1" s="1"/>
  <c r="AB28" i="1"/>
  <c r="Y28" i="1"/>
  <c r="V28" i="1"/>
  <c r="U28" i="1" s="1"/>
  <c r="AB25" i="1"/>
  <c r="V25" i="1"/>
  <c r="U25" i="1"/>
  <c r="AE25" i="1" s="1"/>
  <c r="AB22" i="1"/>
  <c r="V22" i="1"/>
  <c r="U22" i="1" s="1"/>
  <c r="AB19" i="1"/>
  <c r="V19" i="1"/>
  <c r="U19" i="1" s="1"/>
  <c r="AE19" i="1" s="1"/>
  <c r="AB16" i="1"/>
  <c r="V16" i="1"/>
  <c r="U16" i="1" s="1"/>
  <c r="AB13" i="1"/>
  <c r="V13" i="1"/>
  <c r="U13" i="1" s="1"/>
  <c r="AB10" i="1"/>
  <c r="V10" i="1"/>
  <c r="U10" i="1" s="1"/>
  <c r="AE28" i="1" l="1"/>
  <c r="T28" i="1"/>
  <c r="AE13" i="1"/>
  <c r="T13" i="1"/>
  <c r="T22" i="1"/>
  <c r="U49" i="1"/>
  <c r="T49" i="1" s="1"/>
  <c r="U44" i="1"/>
  <c r="AE44" i="1" s="1"/>
  <c r="T10" i="1"/>
  <c r="AE10" i="1"/>
  <c r="T16" i="1"/>
  <c r="AE16" i="1"/>
  <c r="T31" i="1"/>
  <c r="AE31" i="1"/>
  <c r="AE34" i="1"/>
  <c r="AE64" i="1"/>
  <c r="AE22" i="1"/>
  <c r="AE49" i="1" l="1"/>
  <c r="T34" i="1"/>
</calcChain>
</file>

<file path=xl/sharedStrings.xml><?xml version="1.0" encoding="utf-8"?>
<sst xmlns="http://schemas.openxmlformats.org/spreadsheetml/2006/main" count="1792" uniqueCount="397">
  <si>
    <t>Kvietimo numeris</t>
  </si>
  <si>
    <t>Kvietimo pavadinimas</t>
  </si>
  <si>
    <t>Nurodoma pažangos priemonės veikla (poveiklė), dėl kurios planuojamas kvietimas. Jeigu veiklai įgyvendinti suplanuoti projektai, nurodomas projekto pavadinimas. Viename kvietime gali būti nurodyti keli projektai. Gali būti pasirenkamos kelios veiklos (projektai) vienai pažangos priemonei įgyvendinti. Jeigu kvietimas apima kelias pažangos priemones, informacija pateikiama pagal visas nurodytas pažangos priemones. Kai kvietimų planas rengiamas INVESTIS, veiklų (poveiklių) pavadinimai pasirenkami iš sąrašo. Jeigu patvirtinti pasirinktos pažangos priemonės projektai, pasirenkami konkretūs projektai.</t>
  </si>
  <si>
    <t>Konkretus uždavinys arba priemonė (reforma ar investicija)</t>
  </si>
  <si>
    <t>Valstybei svarbus projektas</t>
  </si>
  <si>
    <t>Strateginės svarbos projektas</t>
  </si>
  <si>
    <t>Siektini stebėsenos rodikliai</t>
  </si>
  <si>
    <t>Pavadinimas</t>
  </si>
  <si>
    <t>Kodas</t>
  </si>
  <si>
    <t>Matavimo vienetas</t>
  </si>
  <si>
    <t>Siektina reikšmė</t>
  </si>
  <si>
    <t xml:space="preserve">Nurodomas stebėsenos
rodiklio kodas.
</t>
  </si>
  <si>
    <t>Nurodomas stebėsenos rodiklio pavadinimas.</t>
  </si>
  <si>
    <t>Nurodomas stebėsenos rodiklio matavimo vienetas.</t>
  </si>
  <si>
    <t>Nurodoma siektina stebėsenos rodiklio reikšmė.</t>
  </si>
  <si>
    <t>EGADP paskolos lėšos</t>
  </si>
  <si>
    <t>Sostinės regionas</t>
  </si>
  <si>
    <t>Vidurio ir Vakarų Lietuva</t>
  </si>
  <si>
    <t>Nurodomas ministerijos arba RPPl                                                                            administruojančiosios institucijos suteiktas kvietimo pavadinimas.</t>
  </si>
  <si>
    <t>Nurodoma „Taip“, jeigu veiklai (poveiklei) įgyvendinti suplanuotas valstybei svarbus projektas, kitu atveju nurodoma „Ne“. Jeigu kvietimas apima kelias pažangos priemones, informacija pateikiama pagal visas nurodytas veiklas (poveikles).</t>
  </si>
  <si>
    <t xml:space="preserve">Nurodoma pažangos priemonės veiklos (poveiklės) finansavimo iš bendrojo finansavimo lėšų suma (eurais), skirta kvietimui. </t>
  </si>
  <si>
    <t>Nurodoma planuojama kvietimo pradžios (kvietimo paskelbimo) data metų ir mėnesių tikslumu. Kai planuojamos finansinės priemonės:
- kai teikiamos paskolos, – data, kai kontroliuojančiojo arba specialiojo fondo valdytojas (toliau – fondo valdytojas) pradeda priimti paraiškas iš galutinių gavėjų dėl paskolos;
- kai teikiamos portfelinės garantijos, – data, kai fondo valdytojas pasirašo sutartį dėl garantijų teikimo sąlygų (arba tokios sutarties įsigaliojimo data);
- kai teikiamos individualios garantijos, – data, kai fondo valdytojas pasirašo sutartį dėl garantijų teikimo sąlygų (arba tokios sutarties įsigaliojimo data);
- kai teikiamos rizikos kapitalo investicijos (toliau – RKI), – kai RKI fondas pradeda investavimo veiklą (pasirašyta sutartis su RKI fondo valdytoju ir pritrauktos privačios lėšos).</t>
  </si>
  <si>
    <t>Nurodoma planuojama kvietimo pabaigos (projekto įgyvendinimo plano pateikimo) data metų ir mėnesių tikslumu.</t>
  </si>
  <si>
    <t>Pastabos:</t>
  </si>
  <si>
    <t>_____________________________________________________________________________________________________________________________________________________________________________</t>
  </si>
  <si>
    <t>Valstybės biudžeto lėšos, skirtos ES fondų lėšomis netinkamam finansuoti  pridėtinės vertės mokesčiui apmokėti</t>
  </si>
  <si>
    <t>Netaikoma</t>
  </si>
  <si>
    <t xml:space="preserve">Apskritis </t>
  </si>
  <si>
    <t>Pažangos priemonės numeris</t>
  </si>
  <si>
    <t xml:space="preserve">Pažangos priemonės pavadinimas </t>
  </si>
  <si>
    <t>Finansuojamos projektų veiklos</t>
  </si>
  <si>
    <t>Galimi pareiškėjai</t>
  </si>
  <si>
    <t>Administruojančioji institucija</t>
  </si>
  <si>
    <t>Projektų atrankos būdas</t>
  </si>
  <si>
    <t xml:space="preserve">Planuojama kvietimo pabaigos data </t>
  </si>
  <si>
    <t>Paskelbto kvietimo data</t>
  </si>
  <si>
    <t>Planuojama kvietimo pradžios data</t>
  </si>
  <si>
    <t>Finansavimo forma</t>
  </si>
  <si>
    <t>Nurodoma pažangos priemonės veiklos (poveiklės) apskritis. Taikoma tik TPF. Gali būti kelios apskritys.</t>
  </si>
  <si>
    <t>Ministerijos nepildo.
Iš INVESTIS nurodoma paskelbto kvietimo data.</t>
  </si>
  <si>
    <t>KVIETIMŲ TEIKTI PROJEKTŲ ĮGYVENDINIMO PLANUS PLANAS</t>
  </si>
  <si>
    <t>Nurodomas Europos Sąjungos 2021–2027 metų investicijų programos fondas (Europos regioninės plėtros fondas (toliau – ERPF), Sanglaudos fondas, „Europos socialinis fondas  +“ (toliau – ESF+), Teisingos pertvarkos fondas (toliau – TPF).</t>
  </si>
  <si>
    <t>Asignavimų valdytojas</t>
  </si>
  <si>
    <t>Nurodomas atsakingas asignavimų valdytojas.</t>
  </si>
  <si>
    <t>Nurodoma administruojančioji institucija.</t>
  </si>
  <si>
    <t>Nurodoma pažangos priemonės veiklos (poveiklės) finansavimo forma.</t>
  </si>
  <si>
    <t>Nurodomas projektų atrankos būdas.</t>
  </si>
  <si>
    <t>Pareiškėjų tipas: viešasis,  privatus</t>
  </si>
  <si>
    <t>Nurodomas pareiškėjų tipas (sektorius).</t>
  </si>
  <si>
    <t>Nurodomas Europos Sąjungos investicijų
administravimo informacinėje sistemoje (toliau – INVESTIS) suteiktas kvietimo teikti projektų įgyvendinimo planus (toliau – kvietimas) numeris. Kai kvietimų planą rengia ministerija, pažangos priemonės koordinatorius (jei paskirtas) (toliau kartu – ministerija) arba kai                įgyvendinami regionų plėtros planų įgyvendinimo projektai, regionų plėtros planų   administruojančioji institucija (toliau –   RPPl               administruojančioji institucija), kvietimo numeris sudaromas pagal Kvietimų ir projektų kodavimo instrukciją, paskelbtą svetainėje esinvesticijos.lt.</t>
  </si>
  <si>
    <t>Nurodomas pažangos priemonės, dėl kurios veiklos (-ų) planuojamas kvietimas, numeris. Gali būti nurodomos kelios pažangos priemonės. Kai kvietimų planas rengiamas INVESTIS, numeris pasirenkamas iš pažangos priemonių sąrašo.</t>
  </si>
  <si>
    <t xml:space="preserve">Nurodomas pažangos priemonės, dėl kurios veiklos (-ų) planuojamas kvietimas, pavadinimas. Gali būti nurodomos kelios pažangos priemonės. Kai kvietimų planas rengiamas INVESTIS, pavadinimas pasirenkamas iš pažangos priemonių sąrašo. </t>
  </si>
  <si>
    <r>
      <t xml:space="preserve">Jeigu nurodytą pažangos priemonės veiklą (poveiklę) planuojama iš dalies finansuoti Europos Sąjungos (toliau – ES) fondų lėšomis, nurodomas konkretus 2021–2027 </t>
    </r>
    <r>
      <rPr>
        <i/>
        <sz val="9"/>
        <rFont val="Times New Roman"/>
        <family val="1"/>
        <charset val="186"/>
      </rPr>
      <t xml:space="preserve">metų </t>
    </r>
    <r>
      <rPr>
        <i/>
        <sz val="9"/>
        <color theme="1"/>
        <rFont val="Times New Roman"/>
        <family val="1"/>
        <charset val="186"/>
      </rPr>
      <t>Europos Sąjungos investicijų programos uždavinys (2021 m. birželio 24 d. Europos Parlamento ir Tarybos reglamento (ES)</t>
    </r>
    <r>
      <rPr>
        <i/>
        <sz val="9"/>
        <color rgb="FFFF0000"/>
        <rFont val="Times New Roman"/>
        <family val="1"/>
        <charset val="186"/>
      </rPr>
      <t xml:space="preserve"> </t>
    </r>
    <r>
      <rPr>
        <i/>
        <sz val="9"/>
        <color theme="1"/>
        <rFont val="Times New Roman"/>
        <family val="1"/>
        <charset val="186"/>
      </rPr>
      <t>2021/1060, kuriuo nustatomos bendros Europos regioninės plėtros fondo, „Europos socialinio fondo +“, Sanglaudos fondo, Teisingos pertvarkos fondo ir Europos j</t>
    </r>
    <r>
      <rPr>
        <i/>
        <sz val="9"/>
        <rFont val="Times New Roman"/>
        <family val="1"/>
        <charset val="186"/>
      </rPr>
      <t>ūr</t>
    </r>
    <r>
      <rPr>
        <i/>
        <sz val="9"/>
        <color theme="1"/>
        <rFont val="Times New Roman"/>
        <family val="1"/>
        <charset val="186"/>
      </rPr>
      <t xml:space="preserve">ų reikalų, žvejybos ir akvakultūros fondo nuostatos ir šių fondų bei Prieglobsčio, migracijos ir integracijos fondo, Vidaus saugumo fondo ir Sienų valdymo ir vizų politikos finansinės paramos priemonės taisyklės, su visais pakeitimais 5 straipsnis), prie kurio siekimo prisidedama veikla (poveikle). Jeigu veiklą (poveiklę) planuojama finansuoti Ekonomikos gaivinimo ir atsparumo didinimo priemonės (toliau – EGADP) lėšomis, nurodoma priemonė (reforma ar investicija), prie kurios prisidedama pasirinkta veikla (poveikle). Jeigu kvietimas apima kelias pažangos priemones ir (ar) veiklas, pateikiama informacija apie visas nurodytas veiklas (poveikles). Kai kvietimų planas rengiamas INVESTIS, nurodomi duomenys iš priemonės duomenų INVESTIS formos lauko „III lygio duomuo“, pasirinkus priemonę ir veiklą (poveiklę). Kai INVESTIS užpildytas pasirinktos veiklos (poveiklės) laukas „III lygio duomuo“), šio lauko reikšmė užpildoma nurodant priemonės duomenų INVESTIS formoje nurodytą reikšmę. </t>
    </r>
  </si>
  <si>
    <r>
      <t xml:space="preserve">Strateginės svarbos projektas nurodomas pagal Reglamentą (ES) 2021/1060. Nurodoma „Taip“, jeigu pasirinktai veiklai (poveiklei) įgyvendinti suplanuotas strateginės svarbos projektas pagal </t>
    </r>
    <r>
      <rPr>
        <i/>
        <sz val="9"/>
        <rFont val="Times New Roman"/>
        <family val="1"/>
        <charset val="186"/>
      </rPr>
      <t>2021–2027 metų Europos Sąjungos</t>
    </r>
    <r>
      <rPr>
        <i/>
        <sz val="9"/>
        <color theme="1"/>
        <rFont val="Times New Roman"/>
        <family val="1"/>
        <charset val="186"/>
      </rPr>
      <t xml:space="preserve">  fondų investicijų programą. Jeigu kvietimas apima kelias pažangos priemones, informacija pateikiama pagal visas nurodytas veiklas (poveikles).</t>
    </r>
  </si>
  <si>
    <t xml:space="preserve">Nurodomi galimi pareiškėjai veiklai (poveiklei) įgyvendinti, o  kai planuojamos finan-sinės priemonės, – galimi galutiniai gavėjai.  Kai kvietimų planas rengiamas INVESTIS, laukas automatiškai užpildomas priemonės duomenų INVESTIS formoje pasirinkus pažangos priemonę ir veiklą (poveiklę) (išskyrus, kai planuojamos
finansinės priemonės).
</t>
  </si>
  <si>
    <t xml:space="preserve">Bendra kvietimui skirta finansavimo lėšų suma (eurais) </t>
  </si>
  <si>
    <r>
      <t>Nurodoma bendra kvietimui skirta finansavimo lėšų suma (s</t>
    </r>
    <r>
      <rPr>
        <i/>
        <sz val="9"/>
        <rFont val="Times New Roman"/>
        <family val="1"/>
        <charset val="186"/>
      </rPr>
      <t>usumuojamos 21–26 stulpeliuose nurodytos sumos).</t>
    </r>
    <r>
      <rPr>
        <i/>
        <sz val="9"/>
        <color theme="1"/>
        <rFont val="Times New Roman"/>
        <family val="1"/>
        <charset val="186"/>
      </rPr>
      <t xml:space="preserve"> Jeigu kvietimas apima kelias pažangos priemones, nurodomi visų pažangos prie-monių duomenys atskirose eilutėse. </t>
    </r>
  </si>
  <si>
    <t xml:space="preserve">Didžiausia galima skirti finansavimo lėšų suma projektui ir (arba) projekto veiklai įgyvendinti (eurais) </t>
  </si>
  <si>
    <t>Nurodoma didžiausia galima skirti finansavimo lėšų suma projektui ir (ar) projekto veiklai įgyvendinti (jei taikoma).</t>
  </si>
  <si>
    <t>Finansavimo šaltinis (-iai) ir sumos (eurais)</t>
  </si>
  <si>
    <t>Valstybės biudžeto lėšos</t>
  </si>
  <si>
    <r>
      <t xml:space="preserve">Europos Sąjungos (toliau </t>
    </r>
    <r>
      <rPr>
        <b/>
        <sz val="10"/>
        <rFont val="Times New Roman"/>
        <family val="1"/>
        <charset val="186"/>
      </rPr>
      <t>–</t>
    </r>
    <r>
      <rPr>
        <b/>
        <sz val="10"/>
        <color theme="1"/>
        <rFont val="Times New Roman"/>
        <family val="1"/>
        <charset val="186"/>
      </rPr>
      <t xml:space="preserve"> ES) fondų lėšos</t>
    </r>
  </si>
  <si>
    <t>Ekonomikos gaivinimo ir atsparumo didinimo priemonės (toliau – EGADP) subsidijos lėšos</t>
  </si>
  <si>
    <t xml:space="preserve">
Bendrojo finansavimo lėšos</t>
  </si>
  <si>
    <t>Nurodoma pažangos priemonės veiklos (poveiklės) finansavimo iš ES fondų lėšų suma (eurais), skirta kvietimui.</t>
  </si>
  <si>
    <t>Nurodoma pažangos priemonės veiklos (poveiklės) finansavimo iš EGADP subsidijos lėšų suma (eurais), skirta kvietimui.</t>
  </si>
  <si>
    <r>
      <t>Nurodoma pažangos priemonės veiklos (poveiklės) finansavimo iš</t>
    </r>
    <r>
      <rPr>
        <sz val="9"/>
        <color theme="1"/>
        <rFont val="Times New Roman"/>
        <family val="1"/>
        <charset val="186"/>
      </rPr>
      <t xml:space="preserve"> </t>
    </r>
    <r>
      <rPr>
        <i/>
        <sz val="9"/>
        <color theme="1"/>
        <rFont val="Times New Roman"/>
        <family val="1"/>
        <charset val="186"/>
      </rPr>
      <t xml:space="preserve">EGADP paskolos lėšų suma (eurais), skirta kvietimui. </t>
    </r>
  </si>
  <si>
    <t xml:space="preserve">Nurodoma pažangos priemonės veiklos (poveiklės) finansavimo iš valstybės biudžeto lėšų suma (eurais), skirta kvietimui.   </t>
  </si>
  <si>
    <t xml:space="preserve">Nurodoma pažangos priemonės veiklos (poveiklės)  iš valstybės biudžeto lėšų skiriama finansavimo  lėšų suma ES fondų lėšomis netinkamam finansuoti pridėtinės vertės mokesčiui ir su juo susijusioms netiesioginėms išlaidoms apmokėti  (eurais), skirta kvietimui. </t>
  </si>
  <si>
    <t>Nuosavo įnašo dydis (eurais)</t>
  </si>
  <si>
    <t>Nurodomas bendras nuosavo įnašo dydis, kuriuo prisidedama prie pažangos priemonės veiklos (poveiklės) įgyvendinimo (eurais).</t>
  </si>
  <si>
    <t>Nurodoma finansavimo lėšų suma, skirta Sostinės regionui                   (Vilniaus apskritis). Taikoma ERPF arba ESF+  veikloms (poveiklėms).</t>
  </si>
  <si>
    <t>Nurodoma finansavimo lėšų suma, skirta Vidurio ir Vakarų Lietuvos regionui (visos apskritys, išskyrus Vilniaus apskritį).
Taikoma ERPF, ESF+ veikloms (poveiklėms).</t>
  </si>
  <si>
    <t>1. Lentelės 3–5, 15, 16,  28 stulpeliuose nurodomi INVESTIS formoje pateikiami šie duomenų grupavimo lygiai: Europos Sąjungos lėšų fondas, asignavimų valdytojas, administruojančioji institucija, pažangos priemonė, veikla.</t>
  </si>
  <si>
    <t>2. Lentelės 3–5, 14–18, 21–26, 28–35 stulpeliuose duomenys filtruojami iš INVESTIS formos.</t>
  </si>
  <si>
    <t>ES lėšų fondas</t>
  </si>
  <si>
    <t>Nurodoma Sanglaudos fondo arba EGADP, arba  TPF finansavimo lėšų suma.</t>
  </si>
  <si>
    <r>
      <t>Finansavimas pagal regioną, kuriam gali būti priskiriama</t>
    </r>
    <r>
      <rPr>
        <b/>
        <sz val="10"/>
        <color theme="1"/>
        <rFont val="Times New Roman"/>
        <family val="1"/>
        <charset val="186"/>
      </rPr>
      <t xml:space="preserve"> (-os) projekto veikla
 (-os) </t>
    </r>
  </si>
  <si>
    <t>ŠIAULIŲ REGIONO KVIETIMŲ TEIKTI PROJEKTŲ ĮGYVENDINIMO PLANUS PLANAS</t>
  </si>
  <si>
    <t>Kvietimo pavadini-mas</t>
  </si>
  <si>
    <t>Pažangos priemonės pavadini-mas</t>
  </si>
  <si>
    <t>Strate-ginės svarbos projektas</t>
  </si>
  <si>
    <t>Galimi pareiš-kėjai</t>
  </si>
  <si>
    <t>Planuoja-ma kvietimo pradžios data</t>
  </si>
  <si>
    <t>Planuoja-ma kvietimo pabaigos data</t>
  </si>
  <si>
    <t>Vidurio ir vakarų Lietuva</t>
  </si>
  <si>
    <t xml:space="preserve">Netaikoma
</t>
  </si>
  <si>
    <t>26-001-P</t>
  </si>
  <si>
    <t xml:space="preserve">Įvairialypio švietimo plėtojimas  vykdant visos dienos mokyklų veiklą Joniškio  rajono savivaldybėje </t>
  </si>
  <si>
    <t>12-003-03-02-17 (RE)</t>
  </si>
  <si>
    <t>„Plėtoti įvairialypį švietimą  vykdant visos dienos mokyklų veiklą“</t>
  </si>
  <si>
    <t>Visos dienos erdvių sukūrimas ir pritaikymas ikimokyklinio, priešmokyklinio, pradinio bei pagrindinio ugdymo programas vykdančiose Joniškio rajono švietimo įstaigose.</t>
  </si>
  <si>
    <t>2021–2027 metų Europos Sąjungos fondų investicijų programos  "Konkretus uždavinys – 4.5. Gerinti vienodas galimybes naudotis įtraukiomis ir kokybiškomis švietimo, mokymo ir mokymosi visą gyvenimą paslaugomis plėtojant prieinamą infrastruktūrą, be kita ko, didint atsparumą naudojantis nuotoliniu ir internetiniu švietimu bei mokymu (ERPF)"</t>
  </si>
  <si>
    <t>Ne</t>
  </si>
  <si>
    <t>Mokinių, kurie naudojasi sukurta visos dienos mokyklos infrastruktūra, skaičius</t>
  </si>
  <si>
    <t>R.S.2.3027</t>
  </si>
  <si>
    <t xml:space="preserve">Asmenys per metus </t>
  </si>
  <si>
    <t>Viešasis</t>
  </si>
  <si>
    <t>Joniškio rajono savivaldybės administracija</t>
  </si>
  <si>
    <t>ŠMSM</t>
  </si>
  <si>
    <t>CPVA</t>
  </si>
  <si>
    <t>Dotacija</t>
  </si>
  <si>
    <t>Planavimo</t>
  </si>
  <si>
    <t>ERPF</t>
  </si>
  <si>
    <t>Naujos arba modernizuotos švietimo infrastruktūros naudotojų skaičius per metus</t>
  </si>
  <si>
    <t xml:space="preserve">R.B.2.2071 </t>
  </si>
  <si>
    <t>Naudotojai per metus</t>
  </si>
  <si>
    <t xml:space="preserve">Naujos arba modernizuotos švietimo infrastruktūros mokymo klasių talpumas </t>
  </si>
  <si>
    <t xml:space="preserve">P.B.2.0067 </t>
  </si>
  <si>
    <t>Asmenys</t>
  </si>
  <si>
    <t>26-002-P</t>
  </si>
  <si>
    <t xml:space="preserve">Įvairialypio švietimo plėtojimas  vykdant visos dienos mokyklų veiklą Šiaulių miesto savivaldybėje </t>
  </si>
  <si>
    <t>Visos dienos erdvių sukūrimas ir pritaikymas ikimokyklinio, priešmokyklinio, pradinio bei pagrindinio ugdymo programas vykdančiose Šiaulių miesto švietimo įstaigose.</t>
  </si>
  <si>
    <t>Šiaulių miesto savivaldybės administracija</t>
  </si>
  <si>
    <t>26-003-P</t>
  </si>
  <si>
    <t xml:space="preserve">Įvairialypio švietimo plėtojimas  vykdant visos dienos mokyklų veiklą Radviliškio rajono ir Šiaulių rajono savivaldybėse </t>
  </si>
  <si>
    <t>Visos dienos erdvių sukūrimas ir pritaikymas ikimokyklinio, priešmokyklinio, pradinio bei pagrindinio ugdymo programas vykdančiose Radviliškio rajono švietimo įstaigose.</t>
  </si>
  <si>
    <t>Radviliškio rajono savivaldybės administracija</t>
  </si>
  <si>
    <t>Visos dienos erdvių sukūrimas ir pritaikymas ikimokyklinio, priešmokyklinio, pradinio bei pagrindinio ugdymo programas vykdančiose Šiaulių rajono švietimo įstaigose.</t>
  </si>
  <si>
    <t>Šiaulių rajono savivaldybės administracija</t>
  </si>
  <si>
    <t>26-004-P</t>
  </si>
  <si>
    <t xml:space="preserve">Įvairialypio švietimo plėtojimas  vykdant visos dienos mokyklų veiklą Kelmės rajono ir Pakruojo rajono rajono savivaldybėse </t>
  </si>
  <si>
    <t>Visos dienos erdvių sukūrimas ir pritaikymas ikimokyklinio, priešmokyklinio, pradinio bei pagrindinio ugdymo programas vykdančiose Kelmės rajono švietimo įstaigose.</t>
  </si>
  <si>
    <t>Kelmės rajono savivaldybės administracija</t>
  </si>
  <si>
    <t>Visos dienos erdvių sukūrimas ir pritaikymas ikimokyklinio, priešmokyklinio, pradinio bei pagrindinio ugdymo programas vykdančiose Pakruojo rajono švietimo įstaigose.</t>
  </si>
  <si>
    <t>Pakruojo rajono savivaldybės administracija</t>
  </si>
  <si>
    <t>26-005-P</t>
  </si>
  <si>
    <t xml:space="preserve">Įvairialypio švietimo plėtojimas  vykdant visos dienos mokyklų veiklą Akmenės rajono savivaldybėje </t>
  </si>
  <si>
    <t>Visos dienos erdvių sukūrimas ir pritaikymas ikimokyklinio, priešmokyklinio, pradinio bei pagrindinio ugdymo programas vykdančiose Akmenės rajono švietimo įstaigose.</t>
  </si>
  <si>
    <t>Akmenės rajono savivaldybės administracija</t>
  </si>
  <si>
    <t>26-006-P</t>
  </si>
  <si>
    <t>Ugdymo prieinamumo didinimas atskirtį patiriantiems vaikams Šiaulių miesto savivaldybėje</t>
  </si>
  <si>
    <t>12-003-03-01-23 (RE)</t>
  </si>
  <si>
    <t>Padidinti ugdymo prieinamumą atskirtį patiriantiems vaikams</t>
  </si>
  <si>
    <t>Naujų ikimokyklinio ugdymo vietų kūrimas Šiaulių miesto savivaldybėje</t>
  </si>
  <si>
    <t>2021–2027 metų Europos Sąjungos fondų investicijų programos  Konkretus uždavinys – "4.5. Gerinti vienodas galimybes naudotis įtraukiomis ir kokybiškomis švietimo, mokymo ir mokymosi visą gyvenimą paslaugomis plėtojant prieinamą infrastruktūrą, be kita ko, didint atsparumą naudojantis nuotoliniu ir internetiniu švietimu bei mokymu (ERPF)"</t>
  </si>
  <si>
    <t>Naujos arba modernizuotos vaikų priežiūros infrastruktūros naudotojų skaičius per metus</t>
  </si>
  <si>
    <t>R.B.2.2070</t>
  </si>
  <si>
    <t>naudotojai per metus</t>
  </si>
  <si>
    <t xml:space="preserve">Šiaulių miesto savivaldybės administracija  </t>
  </si>
  <si>
    <t>Sukurtų naujų ikimokyklinio ugdymo vietų skaičius</t>
  </si>
  <si>
    <t>P.S.2.1024</t>
  </si>
  <si>
    <t>skaičius</t>
  </si>
  <si>
    <t>Naujos arba modernizuotos vaikų priežiūros infrastruktūros mokymo klasių talpumas</t>
  </si>
  <si>
    <t>P.B.2.0066</t>
  </si>
  <si>
    <t>asmenys</t>
  </si>
  <si>
    <t>26-007-P</t>
  </si>
  <si>
    <t>Ugdymo prieinamumo didinimas atskirtį patiriantiems vaikams Joni6kio, Radviliškio ir Šiaulių rajonų savivaldybėse</t>
  </si>
  <si>
    <t>Universalaus dizaino elementų ir kitų inžinerinių priemonių įrengimas Joniškio r. savivaldybės (BUM) bei negalią turintiems mokiniams ir kitiems mokiniams pavėžėti transporto priemonių įsigijimas Joniškio r. savivaldybės švietimo įstaigose</t>
  </si>
  <si>
    <t>Mokyklų, kuriose buvo įdiegtos universalaus dizaino ir kitos inžinerinės priemonės, aplinką pritaikant asmenims, turintiems negalią, dalis nuo visų mokyklų</t>
  </si>
  <si>
    <t xml:space="preserve">R.S.2.3026 </t>
  </si>
  <si>
    <t>procentas</t>
  </si>
  <si>
    <t>R.B.2.2071</t>
  </si>
  <si>
    <t>Mokyklos, kuriose buvo įdiegtos universalaus dizaino ir kitos inžinerinės priemonės pritaikant aplinką asmenims, turintiems negalią</t>
  </si>
  <si>
    <t xml:space="preserve">P.S.2.1025 </t>
  </si>
  <si>
    <t>Naujos arba modernizuotos švietimo infrastruktūros mokymo klasių talpumas</t>
  </si>
  <si>
    <t>Vaikų, pasinaudojusių pavėžėjimo paslaugomis naujai įsigytomis transporto priemonėmis, skaičius per metus</t>
  </si>
  <si>
    <t>R.S.2.3030</t>
  </si>
  <si>
    <t>asmenys per metus</t>
  </si>
  <si>
    <t xml:space="preserve">Tikslinės transporto priemonės </t>
  </si>
  <si>
    <t>P.S.2.1029</t>
  </si>
  <si>
    <t>Universalaus dizaino elementų ir kitų inžinerinių priemonių įrengimas Radviliškio r. savivaldybės (BUM)</t>
  </si>
  <si>
    <t>Negalią turintiems mokiniams ir kitiems mokiniams pavėžėti  transporto priemonių įsigijimas Šiaulių r. savivaldybės švietimo įstaigose. Naujų ikimokyklinio ugdymo vietų kūrimas Šiaulių rajono savivaldybėje.</t>
  </si>
  <si>
    <t>26-008-P</t>
  </si>
  <si>
    <t>Ugdymo prieinamumo didinimas atskirtį patiriantiems vaikams Kelmės ir Pakruojo rajonų savivaldybėse</t>
  </si>
  <si>
    <t>Universalaus dizaino elementų ir kitų inžinerinių priemonių įrengimas (BUM) bei negalią turintiems mokiniams ir kitiems mokiniams pavėžėti transporto priemonių įsigijimas Kelmės r. savivaldybės švietimo įstaigose</t>
  </si>
  <si>
    <t>Universalaus dizaino elementų ir kitų inžinerinių priemonių įrengimas Pakruojo r. (BUM) bei negalią turintiems mokiniams ir kitiems mokiniams pavėžėti transporto priemonių įsigijimas Pakruojo r. švietimo įstaigose. Naujų ikimokyklinio ugdymo vietų kūrimas Pakruojo r. savivaldybėje.</t>
  </si>
  <si>
    <t>26-009-P</t>
  </si>
  <si>
    <t>Ugdymo prieinamumo didinimas atskirtį patiriantiems vaikams Akmenės rajono savivaldybėje</t>
  </si>
  <si>
    <t>Universalaus dizaino elementų ir kitų inžinerinių priemonių įrengimas Akmenės r. savivaldybės (BUM) bei naujų ikimokyklinio ugdymo vietų kūrimas Akmenės rajono savivaldybėje. Negalią turintiems mokiniams ir kitiems mokiniams pavėžėti transporto priemonių įsigijimas Akmenės r. savivaldybės švietimo įstaigose.</t>
  </si>
  <si>
    <t>Akmenės rajono saviavldybės administracija</t>
  </si>
  <si>
    <t>________________________________________</t>
  </si>
  <si>
    <t>26-101-P</t>
  </si>
  <si>
    <t>Vientiso dviračių ir pėsčiųjų takų tinklo kūrimas, integruojant bevariklį transportą į bendrą transporto sistemą Šiaulių mieste</t>
  </si>
  <si>
    <t xml:space="preserve">10-001-06-01-03 (RE) </t>
  </si>
  <si>
    <t xml:space="preserve"> Skatinti darnų judumą miestuose</t>
  </si>
  <si>
    <t>2021–2027 m. Europos Sąjungos investicijų programos uždavinys "8.1 Tvarus judumas mieste"</t>
  </si>
  <si>
    <t>Dviračiams skirtos infrastruktūros naudotojų skaičius per metus</t>
  </si>
  <si>
    <t>R.B.2.2064</t>
  </si>
  <si>
    <t>Šiaulių miesto  savivaldybės administracija</t>
  </si>
  <si>
    <t>SM</t>
  </si>
  <si>
    <t xml:space="preserve">Dotacija </t>
  </si>
  <si>
    <t>Planavimas</t>
  </si>
  <si>
    <t>-</t>
  </si>
  <si>
    <t>2024 m. 04 mėn.</t>
  </si>
  <si>
    <t xml:space="preserve">Dviračiams skirta infrastruktūra, kuriai
suteikta parama </t>
  </si>
  <si>
    <t>P.B.2.0058</t>
  </si>
  <si>
    <t>Kilometrai</t>
  </si>
  <si>
    <t>26-102-P</t>
  </si>
  <si>
    <t>Eismo saugos gerinimas Šiaulių mieste, šalinant juodąsias dėmes</t>
  </si>
  <si>
    <r>
      <rPr>
        <i/>
        <sz val="9"/>
        <rFont val="Times New Roman"/>
        <family val="1"/>
        <charset val="186"/>
      </rPr>
      <t>10-001-05-03-07 (RE)</t>
    </r>
    <r>
      <rPr>
        <i/>
        <sz val="9"/>
        <color rgb="FFFF0000"/>
        <rFont val="Times New Roman"/>
        <family val="1"/>
        <charset val="186"/>
      </rPr>
      <t xml:space="preserve"> </t>
    </r>
  </si>
  <si>
    <t>Gerinti eismo saugą vietinės reikšmės keliuose ir gatvėse</t>
  </si>
  <si>
    <t>2021–2027 m. Europos Sąjungos investicijų programos uždavinys "3.2. Plėtoti ir stiprinti tvarų, klimato kaitai atsparų, pažangų ir įvairiarūšį nacionalinį, regioninį ir vietos judumą, įskaitant geresnes galimybes naudotis TEN-T ir tarpvalstybinį judumą"</t>
  </si>
  <si>
    <t xml:space="preserve">Panaikintos juodosios dėmės ar avaringos vietos vietinės reikšmės keliuose (gatvėse) </t>
  </si>
  <si>
    <t>R.S.2.3024</t>
  </si>
  <si>
    <t>Skaičius</t>
  </si>
  <si>
    <t>2024 m.01 mėn.</t>
  </si>
  <si>
    <t>Įdiegtos saugų eismą gerinančios priemonės vietinės reikšmės keliuose (gatvėse)</t>
  </si>
  <si>
    <t>P.S.2.1023</t>
  </si>
  <si>
    <t>26-201-P</t>
  </si>
  <si>
    <t>Didinti geriamojo vandens tiekimo ir nuotekų tvarkymo paslaugų prieinamumą</t>
  </si>
  <si>
    <t>Geriamojo vandens tiekimo ir nuotekų tvarkymo paslaugų plėtra Akmenės rajono savivaldybėje</t>
  </si>
  <si>
    <t>2.5. Skatinti prieigą prie vandens ir tvarią vandentvarką</t>
  </si>
  <si>
    <t>Vandens tiekimo ir nuotekų tvarkymo infrastruktūros plėtra Joniškio rajone</t>
  </si>
  <si>
    <t>26-202-P</t>
  </si>
  <si>
    <t>26-203-P</t>
  </si>
  <si>
    <t>Geriamojo vandens tiekimo bei nuotekų tvarkymo paslaugų prieinamumo didinimas Kelmės rajone</t>
  </si>
  <si>
    <t>26-204-P</t>
  </si>
  <si>
    <t>Geriamojo vandens tiekimo ir nuotekų tvarkymo paslaugų prieinamumo didinimas Pakruojo rajono savivaldybėje</t>
  </si>
  <si>
    <t>26-205-P</t>
  </si>
  <si>
    <t>Geriamojo vandens tiekimo ir nuotekų tvarkymo
paslaugų	
prieinamumo
didinimas	
Radviliškio rajono
savivaldybėje</t>
  </si>
  <si>
    <t>Vandentiekio ir nuotekų sistemų plėtra bei rekonstrukcija Šiaulių rajono savivaldybėje</t>
  </si>
  <si>
    <t>UAB „Akmenės vandenys“</t>
  </si>
  <si>
    <t>Privatus</t>
  </si>
  <si>
    <t>Viešojo vandens tiekimo paskirstymo sistemų naujų arba atnaujintų vamzdynų ilgis</t>
  </si>
  <si>
    <t xml:space="preserve">RCO30
P.B.2.0030 </t>
  </si>
  <si>
    <t>km</t>
  </si>
  <si>
    <t xml:space="preserve">RCO31
P.B.2.0031 </t>
  </si>
  <si>
    <t>Viešojo nuotekų surinkimo tinklo naujų arba atnaujintų vamzdynų ilgis</t>
  </si>
  <si>
    <t xml:space="preserve">RCR41
R.B.2.2041 </t>
  </si>
  <si>
    <t>Gyventojai, prisijungę prie patobulintų viešojo vandens tiekimo sistemų</t>
  </si>
  <si>
    <t xml:space="preserve">RCR42
R.B.2.2042 </t>
  </si>
  <si>
    <t>Gyventojai, prisijungę bent prie antrinio viešojo nuotekų valymo įrenginių</t>
  </si>
  <si>
    <t xml:space="preserve">P.S.2.1013 </t>
  </si>
  <si>
    <t>Nauji arba atnaujinti geriamojo vandens ruošimo pajėgumai</t>
  </si>
  <si>
    <t>m3/parą</t>
  </si>
  <si>
    <t>AM</t>
  </si>
  <si>
    <t>Sanglaudos fondas</t>
  </si>
  <si>
    <t xml:space="preserve">RCO32
P.B.2.0032 </t>
  </si>
  <si>
    <t xml:space="preserve">Nauji arba atnaujinti nuotekų valymo pajėgumai </t>
  </si>
  <si>
    <t>Gyventojų ekvivalentas</t>
  </si>
  <si>
    <t>2024-05</t>
  </si>
  <si>
    <t>2024-07</t>
  </si>
  <si>
    <t>UAB „Kelmės vanduo“</t>
  </si>
  <si>
    <t>UAB „Pakruojo vandentiekis“</t>
  </si>
  <si>
    <t>2024-08</t>
  </si>
  <si>
    <t>UAB
„Radviliškio vanduo“</t>
  </si>
  <si>
    <t>2024-10</t>
  </si>
  <si>
    <t>UAB „Kuršėnų vandenys“</t>
  </si>
  <si>
    <t>02-001-06-07-02(RE)-26-(LT026-02-02-04)</t>
  </si>
  <si>
    <t>2024-03</t>
  </si>
  <si>
    <t>UAB „Joniškio vandenys"</t>
  </si>
  <si>
    <t>2024 m. 02 mėn.</t>
  </si>
  <si>
    <t>26-401-P</t>
  </si>
  <si>
    <t>Socialinio būsto fondo plėtra Šiaulių regione I</t>
  </si>
  <si>
    <t>Sumažinti pažeidžiamų visuomenės grupių gerovės teritorinius skirtumus</t>
  </si>
  <si>
    <t>09-003-02-02-11-(RE)-26-(LT026-03-01-05)</t>
  </si>
  <si>
    <t>Konkretus 2021–2027 m. Europos Sąjungos investicijų programos uždavinys "4.9. Skatinti marginalizuotų bendruomenių, mažas pajamas gaunančių mažų ūkių ir nepalankioje padėtyje esančių grupių, įskaitant specialiųjų poreikių turinčius asmenis, socialinę ir ekonominę įtrauktį vykdant integruotus veiksmus, be kita ko, teikti aprūpinimą būstu ir socialines paslaugas (Europos regioninės plėtros fondas (toliau – ERPF)"</t>
  </si>
  <si>
    <t>Socialinio būsto fondo plėtra Akmenės rajono savivaldybėje</t>
  </si>
  <si>
    <t>Socialinio būsto fondo plėtra Joniškio rajono savivaldybėje</t>
  </si>
  <si>
    <t>Socialinio būsto prieinamumo didinimas Pakruojo rajono savivaldybėje</t>
  </si>
  <si>
    <t>Socialinio būsto fondo plėtra Šiaulių miesto savivaldybėje</t>
  </si>
  <si>
    <t>Socialinio būsto fondo plėtra Šiaulių rajono savivaldybėje</t>
  </si>
  <si>
    <t>26-402-P</t>
  </si>
  <si>
    <t>Socialinio būsto poreikio  tenkinimas Kelmės rajone</t>
  </si>
  <si>
    <t>Socialinio būsto fondo plėtra Radviliškio rajono savivaldybėje</t>
  </si>
  <si>
    <t>Naujų arba modernizuotų socialinių būstų talpumas</t>
  </si>
  <si>
    <t>P.B.2.0065</t>
  </si>
  <si>
    <t>Naujų arba modernizuotų socialinių būstų naudotojų skaičius per metus</t>
  </si>
  <si>
    <t>R.B.2.2067</t>
  </si>
  <si>
    <t xml:space="preserve">Pakruojo rajono savivaldybės administracija </t>
  </si>
  <si>
    <t xml:space="preserve">Šiaulių miesto savivaldybės administracija </t>
  </si>
  <si>
    <t>Lietuvos Respublikos socialinės apsaugos ir darbo ministerija</t>
  </si>
  <si>
    <t>Centrinė projektų valdymo agentūra</t>
  </si>
  <si>
    <t>2024 06</t>
  </si>
  <si>
    <t>2024 08</t>
  </si>
  <si>
    <t>Socialinio būsto fondo plėtra Šiaulių regione II</t>
  </si>
  <si>
    <t xml:space="preserve">Finansavimas pagal regioną, kuriam gali būti priskiriama (-os) projekto veikla
 (-os) </t>
  </si>
  <si>
    <t>2024 03</t>
  </si>
  <si>
    <t>2024 05</t>
  </si>
  <si>
    <t>Socialinio būsto fondo plėtra Šiaulių regione III</t>
  </si>
  <si>
    <t>26-403-P</t>
  </si>
  <si>
    <t>26-404-P</t>
  </si>
  <si>
    <t>Socialinio būsto fondo plėtra Šiaulių regione IV</t>
  </si>
  <si>
    <t>26-405-P</t>
  </si>
  <si>
    <t>Institucinės globos pertvarkai reikalingų paslaugų infrastruktūros modernizavimas ir plėtra Šiaulių regione I</t>
  </si>
  <si>
    <t xml:space="preserve">Paslaugų intelekto ir (ar) psichikos negalią turintiems asmenims vietų skaičius naujoje ar modernizuotoje infrastruktūroje </t>
  </si>
  <si>
    <t>P.S.2.1030</t>
  </si>
  <si>
    <t>Asmenų, turinčių intelekto ir (ar) psichikos negalią, gavusių paslaugas naujoje ar modernizuotoje infrastruktūroje skaičius per metus</t>
  </si>
  <si>
    <t>R.S.2.3031</t>
  </si>
  <si>
    <t>Asmenys per metus</t>
  </si>
  <si>
    <t>2024 04</t>
  </si>
  <si>
    <t>26-406-P</t>
  </si>
  <si>
    <t>Institucinės globos pertvarkai reikalingų paslaugų infrastruktūros modernizavimas ir plėtra Šiaulių regione II</t>
  </si>
  <si>
    <t>Apsaugoto būsto plėtra Akmenės rajone</t>
  </si>
  <si>
    <t>Apsaugoto būsto plėtra Pakruojo rajono savivaldybėje</t>
  </si>
  <si>
    <t>Paslaugų, reikalingų institucinės globos pertvarkai įgyvendinti, infrastruktūros modernizavimas ir plėtra Joniškio rajone</t>
  </si>
  <si>
    <t>Paslaugų, reikalingų institucinės globos pertvarkai įgyvendinti, infrastruktūros modernizavimas ir plėtra Kelmės rajone</t>
  </si>
  <si>
    <t xml:space="preserve">Pakruojo rajono
savivaldybės
administracija
</t>
  </si>
  <si>
    <t>Pakruojo rajono
savivaldybės
administracija</t>
  </si>
  <si>
    <t>Akmenės rajono
savivaldybės
administracija</t>
  </si>
  <si>
    <t xml:space="preserve">Akmenės rajono
savivaldybės
administracija
</t>
  </si>
  <si>
    <t xml:space="preserve">Joniškio rajono
savivaldybės
administracija
</t>
  </si>
  <si>
    <t>Kelmės rajono
savivaldybės
administracija</t>
  </si>
  <si>
    <t>Paslaugų, reikalingų institucinės
globos pertvarkai įgyvendinti, infrastruktūros modernizavimas ir plėtra Radviliškio
rajone</t>
  </si>
  <si>
    <t>Radviliškio rajono
savivaldybės
administracija</t>
  </si>
  <si>
    <t>Bendruomeninių apgyvendinimo bei užimtumo paslaugų asmenims su intelekto ir (ar) psichikos negalia plėtra Šiaulių mieste, II etapas</t>
  </si>
  <si>
    <t>Atvirų jaunimo erdvių infrastruktūros atnaujinimas ir plėtra Joniškio rajone</t>
  </si>
  <si>
    <t>Paslaugų socialiai pažeidžiamiems, socialinę riziką (atskirtį) patiriantiems asmenims vietų skaičius naujoje ar modernizuotoje infrastruktūroje</t>
  </si>
  <si>
    <t>P.S.2.1031</t>
  </si>
  <si>
    <t>Socialiai pažeidžiamų, socialinę riziką (atskirtį) patiriančių asmenų, gavusių paslaugas naujoje ar modernizuotoje infrastruktūroje skaičius per metus</t>
  </si>
  <si>
    <t>R.S.2.3033</t>
  </si>
  <si>
    <t>26-408-P</t>
  </si>
  <si>
    <t>Nestacionarių socialinių paslaugų infrastruktūros 
modernizavimas ir plėtra Šiaulių regione I</t>
  </si>
  <si>
    <t>Socialinių paslaugų įstaigų senyvo amžiaus asmenims infrastruktūros modernizavimas ir plėtra Kelmės rajone</t>
  </si>
  <si>
    <t>Konkretus 2021–2027 m. Europos Sąjungos investicijų programos uždavinys "4.10. Užtikrinti vienodas galimybes naudotis sveikatos priežiūros paslaugomis, didinti sveikatos priežiūros sistemų, įskaitant pirminę sveikatos priežiūrą, atsparumą, ir skatinti perėjimą nuo institucinės globos prie globos šeimoje ir bendruomeninės globos (ERPF)"</t>
  </si>
  <si>
    <t>Naujos arba modernizuotos socialinės rūpybos infrastruktūros (ne būsto) talpumas</t>
  </si>
  <si>
    <t>P.B.2.0070</t>
  </si>
  <si>
    <t>Naujos arba modernizuotos socialinės rūpybos infrastruktūros naudotojų skaičius per metus</t>
  </si>
  <si>
    <t>R.B.2.2074</t>
  </si>
  <si>
    <t>26-409-P</t>
  </si>
  <si>
    <t>Socialinių paslaugų įstaigų  senyvo amžiaus asmenims 
infrastruktūros modernizavimas ir plėtra Šiaulių regione I</t>
  </si>
  <si>
    <t>Institucinės globos pertvarkai reikalingų paslaugų infrastruktūros modernizavimas ir plėtra Šiaulių regione III</t>
  </si>
  <si>
    <t>Bendruomeninių socialinių paslaugų plėtra Akmenės 
rajone</t>
  </si>
  <si>
    <t>2024 09</t>
  </si>
  <si>
    <t>2024 11</t>
  </si>
  <si>
    <t>26-410-P</t>
  </si>
  <si>
    <t>Nestacionarių socialinių paslaugų infrastruktūros 
modernizavimas ir plėtra Šiaulių regione II</t>
  </si>
  <si>
    <t>Atvirų jaunimo erdvių plėtra 
Pakruojo rajone</t>
  </si>
  <si>
    <t>26-411-P</t>
  </si>
  <si>
    <t>Institucinės globos pertvarkai reikalingų paslaugų infrastruktūros modernizavimas ir plėtra Šiaulių regione IV</t>
  </si>
  <si>
    <t>. Grupinio gyvenimo namų
plėtra Akmenės rajone</t>
  </si>
  <si>
    <t>2024 12</t>
  </si>
  <si>
    <t>26-412-P</t>
  </si>
  <si>
    <t>Nestacionarių socialinių paslaugų infrastruktūros 
modernizavimas ir plėtra Šiaulių regione III</t>
  </si>
  <si>
    <t>Specializuotos pagalbos centrų 
plėtra Akmenės rajone</t>
  </si>
  <si>
    <t>2025 02</t>
  </si>
  <si>
    <t>26-413-P</t>
  </si>
  <si>
    <t>Nestacionarių socialinių paslaugų kokybės gerinimas 
Pakruojo rajone</t>
  </si>
  <si>
    <t>26-414-P</t>
  </si>
  <si>
    <t>Socialinių paslaugų įstaigų  senyvo amžiaus asmenims 
infrastruktūros modernizavimas ir plėtra Šiaulių regione II</t>
  </si>
  <si>
    <t>Socialinės globos namų įkūrimas senyvo amžiaus asmenims Pakruojo rajone</t>
  </si>
  <si>
    <t>2026 03</t>
  </si>
  <si>
    <t>2026 05</t>
  </si>
  <si>
    <t>2025 10</t>
  </si>
  <si>
    <t>2025 12</t>
  </si>
  <si>
    <t>Institucinės globos pertvarkai reikalingų paslaugų infrastruktūros modernizavimas ir plėtra Šiaulių regione V</t>
  </si>
  <si>
    <t>2025 03</t>
  </si>
  <si>
    <t>26-415-P</t>
  </si>
  <si>
    <t>Bendruomeninių socialinių paslaugų plėtra Akmenės rajone</t>
  </si>
  <si>
    <t>2024 04 19</t>
  </si>
  <si>
    <t>2026 06</t>
  </si>
  <si>
    <t>2026 08</t>
  </si>
  <si>
    <t>Grupinio gyvenimo namų įsteigimas Pakruojo rajono savivaldybėje*</t>
  </si>
  <si>
    <t>Socialinių dirbtuvių įkūrimas Pakruojo rajono savivaldybėje*</t>
  </si>
  <si>
    <t>26-416-P</t>
  </si>
  <si>
    <t>Institucinės globos pertvarkai reikalingų paslaugų infrastruktūros modernizavimas ir plėtra Šiaulių regione VI</t>
  </si>
  <si>
    <t>2025 05</t>
  </si>
  <si>
    <t>26-417-P</t>
  </si>
  <si>
    <t>Institucinės globos pertvarkai reikalingų paslaugų infrastruktūros modernizavimas ir plėtra Šiaulių regione VII</t>
  </si>
  <si>
    <t>2025 06</t>
  </si>
  <si>
    <t>26-418-P</t>
  </si>
  <si>
    <t>Institucinės globos pertvarkai reikalingų paslaugų infrastruktūros modernizavimas ir plėtra Šiaulių regione VIII</t>
  </si>
  <si>
    <t>2024 10</t>
  </si>
  <si>
    <t>26-419-P</t>
  </si>
  <si>
    <t>Socialinių paslaugų įstaigų  senyvo amžiaus asmenims 
infrastruktūros modernizavimas ir plėtra Šiaulių regione III</t>
  </si>
  <si>
    <t>26-420-P</t>
  </si>
  <si>
    <t>Užimtumo 
paslaugų asmenims 
su intelekto ir (ar)
psichikos negalia 
plėtra Šiaulių mieste</t>
  </si>
  <si>
    <t>26-421-P</t>
  </si>
  <si>
    <t>Socialinio būsto fondo plėtra Šiaulių regione V</t>
  </si>
  <si>
    <t>Socialinio būsto fondo plėtra Joniškio mieste</t>
  </si>
  <si>
    <r>
      <rPr>
        <b/>
        <sz val="12"/>
        <color theme="1"/>
        <rFont val="Times New Roman"/>
        <family val="1"/>
        <charset val="186"/>
      </rPr>
      <t xml:space="preserve">*Pastaba. </t>
    </r>
    <r>
      <rPr>
        <sz val="12"/>
        <color theme="1"/>
        <rFont val="Times New Roman"/>
        <family val="1"/>
        <charset val="186"/>
      </rPr>
      <t>Projektams kvietimai buvo paskelbti, tačiau kilus poreikiui tikslinti suplanuotų projektų esminę informaciją, PĮP nebuvo pateikti. Patikslinus informaciją Šiaulių regiono plėtros plane, projektams suplanuoti nauji kvietimai Nr. 26-416-P ir 26-417-P</t>
    </r>
  </si>
  <si>
    <t>Perėjimas nuo institucinės globos prie šeimoje ir bendruomenėje teikiamų paslaugų Šiaulių rajone</t>
  </si>
  <si>
    <t>26-407-P**</t>
  </si>
  <si>
    <r>
      <rPr>
        <b/>
        <sz val="12"/>
        <color theme="1"/>
        <rFont val="Times New Roman"/>
        <family val="1"/>
        <charset val="186"/>
      </rPr>
      <t>**Pastaba:</t>
    </r>
    <r>
      <rPr>
        <sz val="12"/>
        <color theme="1"/>
        <rFont val="Times New Roman"/>
        <family val="1"/>
        <charset val="186"/>
      </rPr>
      <t xml:space="preserve"> PĮP nepateiktas, suplanuotas naujas kvietimas Nr. 26-419-P</t>
    </r>
  </si>
  <si>
    <t>Atvirų jaunimo erdvių plėtra 
Pakruojo rajone***</t>
  </si>
  <si>
    <t>26-422-P</t>
  </si>
  <si>
    <t>Socialinių dirbtuvių įkūrimas Pakruojo rajono savivaldybėje</t>
  </si>
  <si>
    <t>Grupinio gyvenimo namų įsteigimas Pakruojo rajono savivaldybėje</t>
  </si>
  <si>
    <r>
      <rPr>
        <b/>
        <sz val="12"/>
        <color theme="1"/>
        <rFont val="Times New Roman"/>
        <family val="1"/>
        <charset val="186"/>
      </rPr>
      <t>***Pastaba:</t>
    </r>
    <r>
      <rPr>
        <sz val="12"/>
        <color theme="1"/>
        <rFont val="Times New Roman"/>
        <family val="1"/>
        <charset val="186"/>
      </rPr>
      <t xml:space="preserve"> PĮP nepateiktas, tačiau suplanuotas naujas kvietimas Nr. 26-422-P</t>
    </r>
  </si>
  <si>
    <t>2025 09</t>
  </si>
  <si>
    <t>2025 11</t>
  </si>
  <si>
    <t>2025 07</t>
  </si>
  <si>
    <t>26-423-P</t>
  </si>
  <si>
    <t>26-424-P</t>
  </si>
  <si>
    <t>26-425-P</t>
  </si>
  <si>
    <t>26-426-P</t>
  </si>
  <si>
    <t>Socialinio būsto fondo plėtra Šiaulių regione VI</t>
  </si>
  <si>
    <t>Socialinio būsto fondo plėtra Šiaulių regione VII</t>
  </si>
  <si>
    <t>Socialinio būsto fondo plėtra Šiaulių regione VIII</t>
  </si>
  <si>
    <t>Socialinio būsto fondo plėtra Šiaulių regione IX</t>
  </si>
  <si>
    <t>Socialinio būsto prieinamumo didinimas Pakruojo rajono savivaldybėje (II etapas)</t>
  </si>
  <si>
    <t>Socialinio būsto fondo plėtra visiems jo laukiantiems asmenims (šeimoms) Radviliškio rajone</t>
  </si>
  <si>
    <t>Socialinio būsto fondo plėtra Šiaulių miesto savivaldybėje (II etapas)</t>
  </si>
  <si>
    <t>Socialinio būsto fondo plėtra Šiaulių rajono savivaldybėje, 2 etapas</t>
  </si>
  <si>
    <t>Konkretus 2021–2027 m. Europos Sąjungos investicijų programos uždavinys "17.1. Skatinti galimybes gauti prieinamą ir tvarų būstą"</t>
  </si>
  <si>
    <t>2027 03</t>
  </si>
  <si>
    <t>2027 05</t>
  </si>
  <si>
    <t>2026 10</t>
  </si>
  <si>
    <t>2026 12</t>
  </si>
  <si>
    <t>2027 02</t>
  </si>
  <si>
    <t>2026 06 22</t>
  </si>
  <si>
    <t>Naujo arba modernizuoto įperkamo, tvaraus socialinio būsto talpumas</t>
  </si>
  <si>
    <t>P.B.2.0965</t>
  </si>
  <si>
    <t xml:space="preserve">Naujų arba modernizuotų įperkamų, tvarių socialinių būstų naudotojų skaičius per metus </t>
  </si>
  <si>
    <t>R.B.2.2967</t>
  </si>
  <si>
    <t>2027 04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</si>
</sst>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
  </numFmts>
  <fonts count="33" x14ac:knownFonts="1">
    <font>
      <sz val="11"/>
      <color theme="1"/>
      <name val="Calibri"/>
      <family val="2"/>
      <charset val="186"/>
      <scheme val="minor"/>
    </font>
    <font>
      <i/>
      <sz val="9"/>
      <color theme="1"/>
      <name val="Times New Roman"/>
      <family val="1"/>
      <charset val="186"/>
    </font>
    <font>
      <i/>
      <sz val="10"/>
      <color theme="1"/>
      <name val="Times New Roman"/>
      <family val="1"/>
      <charset val="186"/>
    </font>
    <font>
      <b/>
      <i/>
      <sz val="9"/>
      <color theme="1"/>
      <name val="Times New Roman"/>
      <family val="1"/>
      <charset val="186"/>
    </font>
    <font>
      <sz val="10"/>
      <color theme="1"/>
      <name val="Times New Roman"/>
      <family val="1"/>
      <charset val="186"/>
    </font>
    <font>
      <b/>
      <sz val="10"/>
      <color theme="1"/>
      <name val="Times New Roman"/>
      <family val="1"/>
      <charset val="186"/>
    </font>
    <font>
      <b/>
      <i/>
      <sz val="9"/>
      <name val="Times New Roman"/>
      <family val="1"/>
      <charset val="186"/>
    </font>
    <font>
      <b/>
      <sz val="10"/>
      <name val="Times New Roman"/>
      <family val="1"/>
      <charset val="186"/>
    </font>
    <font>
      <sz val="10"/>
      <name val="Times New Roman"/>
      <family val="1"/>
      <charset val="186"/>
    </font>
    <font>
      <i/>
      <sz val="9"/>
      <name val="Times New Roman"/>
      <family val="1"/>
      <charset val="186"/>
    </font>
    <font>
      <i/>
      <sz val="9"/>
      <color rgb="FFFF0000"/>
      <name val="Times New Roman"/>
      <family val="1"/>
      <charset val="186"/>
    </font>
    <font>
      <i/>
      <sz val="10"/>
      <name val="Times New Roman"/>
      <family val="1"/>
      <charset val="186"/>
    </font>
    <font>
      <sz val="9"/>
      <color theme="1"/>
      <name val="Times New Roman"/>
      <family val="1"/>
      <charset val="186"/>
    </font>
    <font>
      <sz val="11"/>
      <color theme="1"/>
      <name val="Calibri"/>
      <family val="2"/>
      <charset val="186"/>
      <scheme val="minor"/>
    </font>
    <font>
      <sz val="11"/>
      <color rgb="FF006100"/>
      <name val="Calibri"/>
      <family val="2"/>
      <charset val="186"/>
      <scheme val="minor"/>
    </font>
    <font>
      <sz val="11"/>
      <color rgb="FF9C0006"/>
      <name val="Calibri"/>
      <family val="2"/>
      <charset val="186"/>
      <scheme val="minor"/>
    </font>
    <font>
      <b/>
      <sz val="11"/>
      <color theme="1"/>
      <name val="Calibri"/>
      <family val="2"/>
      <charset val="186"/>
      <scheme val="minor"/>
    </font>
    <font>
      <b/>
      <sz val="12"/>
      <color theme="1"/>
      <name val="Calibri"/>
      <family val="2"/>
      <charset val="186"/>
      <scheme val="minor"/>
    </font>
    <font>
      <sz val="11"/>
      <name val="Calibri"/>
      <family val="2"/>
      <scheme val="minor"/>
    </font>
    <font>
      <sz val="11"/>
      <name val="Calibri"/>
      <family val="2"/>
      <charset val="186"/>
      <scheme val="minor"/>
    </font>
    <font>
      <b/>
      <i/>
      <sz val="9"/>
      <color rgb="FFFF0000"/>
      <name val="Times New Roman"/>
      <family val="1"/>
      <charset val="186"/>
    </font>
    <font>
      <i/>
      <sz val="10"/>
      <color theme="1"/>
      <name val="Times New Roman"/>
      <family val="1"/>
    </font>
    <font>
      <i/>
      <sz val="10"/>
      <name val="Times New Roman"/>
      <family val="1"/>
    </font>
    <font>
      <b/>
      <i/>
      <sz val="10"/>
      <name val="Times New Roman"/>
      <family val="1"/>
    </font>
    <font>
      <b/>
      <i/>
      <sz val="10"/>
      <color theme="1"/>
      <name val="Times New Roman"/>
      <family val="1"/>
    </font>
    <font>
      <i/>
      <sz val="9"/>
      <name val="Times New Roman"/>
      <family val="1"/>
    </font>
    <font>
      <sz val="10"/>
      <color theme="1"/>
      <name val="Calibri"/>
      <family val="2"/>
      <charset val="186"/>
      <scheme val="minor"/>
    </font>
    <font>
      <i/>
      <sz val="10"/>
      <color theme="0" tint="-0.499984740745262"/>
      <name val="Times New Roman"/>
      <family val="1"/>
      <charset val="186"/>
    </font>
    <font>
      <b/>
      <i/>
      <sz val="10"/>
      <color theme="0" tint="-0.499984740745262"/>
      <name val="Times New Roman"/>
      <family val="1"/>
      <charset val="186"/>
    </font>
    <font>
      <sz val="12"/>
      <color theme="1"/>
      <name val="Times New Roman"/>
      <family val="1"/>
      <charset val="186"/>
    </font>
    <font>
      <b/>
      <sz val="12"/>
      <color theme="1"/>
      <name val="Times New Roman"/>
      <family val="1"/>
      <charset val="186"/>
    </font>
    <font>
      <b/>
      <sz val="10"/>
      <color theme="1"/>
      <name val="Times New Roman"/>
      <family val="1"/>
    </font>
    <font>
      <sz val="10"/>
      <color theme="1"/>
      <name val="Times New Roman"/>
      <family val="1"/>
    </font>
  </fonts>
  <fills count="7">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FFCC"/>
      </patternFill>
    </fill>
    <fill>
      <patternFill patternType="solid">
        <fgColor theme="4" tint="0.39997558519241921"/>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s>
  <cellStyleXfs count="5">
    <xf numFmtId="0" fontId="0" fillId="0" borderId="0"/>
    <xf numFmtId="0" fontId="14" fillId="3" borderId="0" applyNumberFormat="0" applyBorder="0" applyAlignment="0" applyProtection="0"/>
    <xf numFmtId="0" fontId="15" fillId="4" borderId="0" applyNumberFormat="0" applyBorder="0" applyAlignment="0" applyProtection="0"/>
    <xf numFmtId="0" fontId="13" fillId="5" borderId="7" applyNumberFormat="0" applyFont="0" applyAlignment="0" applyProtection="0"/>
    <xf numFmtId="0" fontId="13" fillId="0" borderId="0"/>
  </cellStyleXfs>
  <cellXfs count="377">
    <xf numFmtId="0" fontId="0" fillId="0" borderId="0" xfId="0"/>
    <xf numFmtId="0" fontId="4" fillId="0" borderId="0" xfId="0" applyFont="1"/>
    <xf numFmtId="0" fontId="2" fillId="0" borderId="1" xfId="0" applyFont="1" applyBorder="1" applyAlignment="1">
      <alignment horizontal="center"/>
    </xf>
    <xf numFmtId="0" fontId="5" fillId="0" borderId="1" xfId="0" applyFont="1" applyBorder="1" applyAlignment="1">
      <alignment horizontal="center" vertical="center" wrapText="1"/>
    </xf>
    <xf numFmtId="0" fontId="1" fillId="0" borderId="1" xfId="0" applyFont="1" applyBorder="1" applyAlignment="1">
      <alignment horizontal="center" vertical="top" wrapText="1"/>
    </xf>
    <xf numFmtId="0" fontId="6" fillId="0" borderId="1" xfId="0" applyFont="1" applyBorder="1" applyAlignment="1">
      <alignment horizontal="center" vertical="top" wrapText="1"/>
    </xf>
    <xf numFmtId="0" fontId="3" fillId="0" borderId="1" xfId="0" applyFont="1" applyBorder="1" applyAlignment="1">
      <alignment horizontal="center" vertical="top" wrapText="1"/>
    </xf>
    <xf numFmtId="0" fontId="6" fillId="2" borderId="1" xfId="0" applyFont="1" applyFill="1" applyBorder="1" applyAlignment="1">
      <alignment horizontal="center" vertical="top" wrapText="1"/>
    </xf>
    <xf numFmtId="0" fontId="7" fillId="0" borderId="0" xfId="0" applyFont="1"/>
    <xf numFmtId="0" fontId="8" fillId="0" borderId="0" xfId="0" applyFont="1"/>
    <xf numFmtId="0" fontId="9" fillId="0" borderId="1" xfId="0" applyFont="1" applyBorder="1" applyAlignment="1">
      <alignment horizontal="center" vertical="top" wrapText="1"/>
    </xf>
    <xf numFmtId="0" fontId="7" fillId="0" borderId="1" xfId="0" applyFont="1" applyBorder="1" applyAlignment="1">
      <alignment horizontal="center" vertical="center" wrapText="1"/>
    </xf>
    <xf numFmtId="0" fontId="11" fillId="0" borderId="1" xfId="0" applyFont="1" applyBorder="1" applyAlignment="1">
      <alignment horizontal="center"/>
    </xf>
    <xf numFmtId="0" fontId="9" fillId="2" borderId="1" xfId="0" applyFont="1" applyFill="1" applyBorder="1" applyAlignment="1">
      <alignment horizontal="center" vertical="top" wrapText="1"/>
    </xf>
    <xf numFmtId="0" fontId="8" fillId="2" borderId="0" xfId="0" applyFont="1" applyFill="1"/>
    <xf numFmtId="0" fontId="0" fillId="0" borderId="0" xfId="0" applyAlignment="1">
      <alignment horizontal="left"/>
    </xf>
    <xf numFmtId="0" fontId="16" fillId="6" borderId="1" xfId="0" applyFont="1" applyFill="1" applyBorder="1" applyAlignment="1">
      <alignment horizontal="center" vertical="center" wrapText="1"/>
    </xf>
    <xf numFmtId="0" fontId="5" fillId="6" borderId="1" xfId="4" applyFont="1" applyFill="1" applyBorder="1" applyAlignment="1">
      <alignment horizontal="center" vertical="center" wrapText="1"/>
    </xf>
    <xf numFmtId="0" fontId="16" fillId="6" borderId="1" xfId="0" applyFont="1" applyFill="1" applyBorder="1" applyAlignment="1">
      <alignment horizontal="center" wrapText="1"/>
    </xf>
    <xf numFmtId="0" fontId="16" fillId="6" borderId="1" xfId="0" applyFont="1" applyFill="1" applyBorder="1" applyAlignment="1">
      <alignment horizontal="center"/>
    </xf>
    <xf numFmtId="0" fontId="0" fillId="0" borderId="0" xfId="0" applyAlignment="1">
      <alignment vertical="top"/>
    </xf>
    <xf numFmtId="0" fontId="19" fillId="0" borderId="1" xfId="1" applyFont="1" applyFill="1" applyBorder="1" applyAlignment="1">
      <alignment horizontal="left" vertical="top" wrapText="1"/>
    </xf>
    <xf numFmtId="0" fontId="19" fillId="0" borderId="1" xfId="3" applyFont="1" applyFill="1" applyBorder="1" applyAlignment="1">
      <alignment horizontal="center" vertical="top"/>
    </xf>
    <xf numFmtId="0" fontId="19" fillId="0" borderId="1" xfId="0" applyFont="1" applyBorder="1" applyAlignment="1">
      <alignment horizontal="center" vertical="top" wrapText="1"/>
    </xf>
    <xf numFmtId="0" fontId="19" fillId="0" borderId="1" xfId="0" applyFont="1" applyBorder="1" applyAlignment="1">
      <alignment horizontal="center" vertical="top"/>
    </xf>
    <xf numFmtId="0" fontId="0" fillId="0" borderId="0" xfId="0" applyAlignment="1">
      <alignment horizontal="left" vertical="top"/>
    </xf>
    <xf numFmtId="0" fontId="14" fillId="0" borderId="0" xfId="1" applyFill="1" applyAlignment="1">
      <alignment horizontal="left" vertical="top"/>
    </xf>
    <xf numFmtId="0" fontId="19" fillId="0" borderId="1" xfId="1" applyFont="1" applyFill="1" applyBorder="1" applyAlignment="1">
      <alignment horizontal="center" vertical="top"/>
    </xf>
    <xf numFmtId="0" fontId="19" fillId="0" borderId="2" xfId="1" applyFont="1" applyFill="1" applyBorder="1" applyAlignment="1">
      <alignment horizontal="left" vertical="top" wrapText="1"/>
    </xf>
    <xf numFmtId="0" fontId="19" fillId="0" borderId="2" xfId="3" applyFont="1" applyFill="1" applyBorder="1" applyAlignment="1">
      <alignment horizontal="center" vertical="top"/>
    </xf>
    <xf numFmtId="0" fontId="19" fillId="0" borderId="2" xfId="0" applyFont="1" applyBorder="1" applyAlignment="1">
      <alignment horizontal="center" vertical="top" wrapText="1"/>
    </xf>
    <xf numFmtId="0" fontId="19" fillId="0" borderId="2" xfId="1" applyFont="1" applyFill="1" applyBorder="1" applyAlignment="1">
      <alignment horizontal="center" vertical="top"/>
    </xf>
    <xf numFmtId="0" fontId="0" fillId="0" borderId="5" xfId="0" applyBorder="1" applyAlignment="1">
      <alignment vertical="top"/>
    </xf>
    <xf numFmtId="0" fontId="0" fillId="0" borderId="6" xfId="0" applyBorder="1" applyAlignment="1">
      <alignment horizontal="left" vertical="top"/>
    </xf>
    <xf numFmtId="0" fontId="0" fillId="0" borderId="6" xfId="0" applyBorder="1" applyAlignment="1">
      <alignment vertical="top"/>
    </xf>
    <xf numFmtId="0" fontId="0" fillId="0" borderId="9" xfId="0" applyBorder="1" applyAlignment="1">
      <alignment vertical="top"/>
    </xf>
    <xf numFmtId="0" fontId="14" fillId="0" borderId="0" xfId="1" applyFill="1" applyBorder="1" applyAlignment="1">
      <alignment horizontal="left" vertical="top"/>
    </xf>
    <xf numFmtId="0" fontId="0" fillId="0" borderId="10" xfId="0" applyBorder="1" applyAlignment="1">
      <alignment vertical="top"/>
    </xf>
    <xf numFmtId="0" fontId="0" fillId="0" borderId="11" xfId="0" applyBorder="1" applyAlignment="1">
      <alignment horizontal="left" vertical="top"/>
    </xf>
    <xf numFmtId="0" fontId="0" fillId="0" borderId="11" xfId="0" applyBorder="1" applyAlignment="1">
      <alignment vertical="top"/>
    </xf>
    <xf numFmtId="4" fontId="14" fillId="0" borderId="0" xfId="1" applyNumberFormat="1" applyFill="1" applyAlignment="1">
      <alignment horizontal="left" vertical="top"/>
    </xf>
    <xf numFmtId="0" fontId="13" fillId="0" borderId="1" xfId="0" applyFont="1" applyBorder="1" applyAlignment="1">
      <alignment vertical="top" wrapText="1"/>
    </xf>
    <xf numFmtId="0" fontId="13" fillId="0" borderId="1" xfId="0" applyFont="1" applyBorder="1" applyAlignment="1">
      <alignment horizontal="center" vertical="top" wrapText="1"/>
    </xf>
    <xf numFmtId="0" fontId="0" fillId="0" borderId="1" xfId="0" applyBorder="1" applyAlignment="1">
      <alignment horizontal="center" vertical="top" wrapText="1"/>
    </xf>
    <xf numFmtId="4" fontId="0" fillId="0" borderId="0" xfId="0" applyNumberFormat="1" applyAlignment="1">
      <alignment horizontal="left" vertical="top"/>
    </xf>
    <xf numFmtId="0" fontId="13" fillId="0" borderId="1" xfId="0" applyFont="1" applyBorder="1" applyAlignment="1">
      <alignment horizontal="left" vertical="top" wrapText="1"/>
    </xf>
    <xf numFmtId="0" fontId="13" fillId="0" borderId="2" xfId="0" applyFont="1" applyBorder="1" applyAlignment="1">
      <alignment vertical="top" wrapText="1"/>
    </xf>
    <xf numFmtId="0" fontId="13" fillId="0" borderId="2" xfId="0" applyFont="1" applyBorder="1" applyAlignment="1">
      <alignment horizontal="center" vertical="top" wrapText="1"/>
    </xf>
    <xf numFmtId="0" fontId="0" fillId="0" borderId="2" xfId="0" applyBorder="1" applyAlignment="1">
      <alignment horizontal="center" vertical="top" wrapText="1"/>
    </xf>
    <xf numFmtId="0" fontId="0" fillId="0" borderId="0" xfId="0" applyAlignment="1">
      <alignment vertical="top" wrapText="1"/>
    </xf>
    <xf numFmtId="0" fontId="0" fillId="0" borderId="0" xfId="0" applyAlignment="1">
      <alignment horizontal="left" vertical="top" wrapText="1"/>
    </xf>
    <xf numFmtId="3" fontId="0" fillId="0" borderId="0" xfId="0" applyNumberFormat="1" applyAlignment="1">
      <alignment vertical="top" wrapText="1"/>
    </xf>
    <xf numFmtId="0" fontId="14" fillId="0" borderId="0" xfId="1" applyFill="1" applyAlignment="1">
      <alignment horizontal="left" vertical="top" wrapText="1"/>
    </xf>
    <xf numFmtId="0" fontId="0" fillId="0" borderId="0" xfId="0" applyAlignment="1">
      <alignment wrapText="1"/>
    </xf>
    <xf numFmtId="0" fontId="0" fillId="0" borderId="0" xfId="0" applyAlignment="1">
      <alignment horizontal="center" vertical="center" wrapText="1"/>
    </xf>
    <xf numFmtId="0" fontId="0" fillId="0" borderId="0" xfId="0" applyAlignment="1">
      <alignment horizontal="left" wrapText="1"/>
    </xf>
    <xf numFmtId="0" fontId="1" fillId="0" borderId="0" xfId="0" applyFont="1" applyAlignment="1">
      <alignment horizontal="center" vertical="center"/>
    </xf>
    <xf numFmtId="4" fontId="0" fillId="0" borderId="0" xfId="0" applyNumberFormat="1"/>
    <xf numFmtId="0" fontId="1" fillId="0" borderId="1" xfId="0" applyFont="1" applyBorder="1" applyAlignment="1">
      <alignment horizontal="center" vertical="center" wrapText="1"/>
    </xf>
    <xf numFmtId="3" fontId="1" fillId="0" borderId="1" xfId="0" applyNumberFormat="1" applyFont="1" applyBorder="1" applyAlignment="1">
      <alignment horizontal="center" vertical="center" wrapText="1"/>
    </xf>
    <xf numFmtId="0" fontId="4" fillId="0" borderId="0" xfId="0" applyFont="1" applyAlignment="1">
      <alignment horizontal="center" vertical="top" wrapText="1"/>
    </xf>
    <xf numFmtId="0" fontId="0" fillId="0" borderId="0" xfId="0" applyAlignment="1">
      <alignment horizontal="center" vertical="top" wrapText="1"/>
    </xf>
    <xf numFmtId="0" fontId="8" fillId="0" borderId="0" xfId="0" applyFont="1" applyAlignment="1">
      <alignment horizontal="center" vertical="top" wrapText="1"/>
    </xf>
    <xf numFmtId="0" fontId="8" fillId="2" borderId="0" xfId="0" applyFont="1" applyFill="1" applyAlignment="1">
      <alignment horizontal="center" vertical="top" wrapText="1"/>
    </xf>
    <xf numFmtId="0" fontId="21" fillId="0" borderId="1" xfId="0" applyFont="1" applyBorder="1" applyAlignment="1">
      <alignment horizontal="center" vertical="top" wrapText="1"/>
    </xf>
    <xf numFmtId="3" fontId="21" fillId="0" borderId="1" xfId="0" applyNumberFormat="1" applyFont="1" applyBorder="1" applyAlignment="1">
      <alignment horizontal="center" vertical="top" wrapText="1"/>
    </xf>
    <xf numFmtId="0" fontId="26" fillId="0" borderId="0" xfId="0" applyFont="1"/>
    <xf numFmtId="0" fontId="4" fillId="0" borderId="0" xfId="0" applyFont="1" applyAlignment="1">
      <alignment vertical="center"/>
    </xf>
    <xf numFmtId="0" fontId="0" fillId="0" borderId="0" xfId="0" applyAlignment="1">
      <alignment vertical="center"/>
    </xf>
    <xf numFmtId="0" fontId="8" fillId="2" borderId="0" xfId="0" applyFont="1" applyFill="1" applyAlignment="1">
      <alignment horizontal="left"/>
    </xf>
    <xf numFmtId="0" fontId="5" fillId="0" borderId="20" xfId="0" applyFont="1" applyBorder="1" applyAlignment="1">
      <alignment horizontal="center" vertical="center" wrapText="1"/>
    </xf>
    <xf numFmtId="0" fontId="7" fillId="0" borderId="20" xfId="0" applyFont="1" applyBorder="1" applyAlignment="1">
      <alignment horizontal="center" vertical="center" wrapText="1"/>
    </xf>
    <xf numFmtId="0" fontId="2" fillId="0" borderId="19" xfId="0" applyFont="1" applyBorder="1" applyAlignment="1">
      <alignment horizontal="center"/>
    </xf>
    <xf numFmtId="0" fontId="2" fillId="0" borderId="20" xfId="0" applyFont="1" applyBorder="1" applyAlignment="1">
      <alignment horizontal="center"/>
    </xf>
    <xf numFmtId="0" fontId="11" fillId="0" borderId="20" xfId="0" applyFont="1" applyBorder="1" applyAlignment="1">
      <alignment horizontal="center"/>
    </xf>
    <xf numFmtId="0" fontId="2" fillId="0" borderId="24" xfId="0" applyFont="1" applyBorder="1" applyAlignment="1">
      <alignment horizontal="center"/>
    </xf>
    <xf numFmtId="0" fontId="4" fillId="0" borderId="12" xfId="0" applyFont="1" applyBorder="1" applyAlignment="1">
      <alignment horizontal="center" vertical="center" wrapText="1"/>
    </xf>
    <xf numFmtId="0" fontId="4" fillId="0" borderId="12"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3" xfId="0" applyFont="1" applyBorder="1" applyAlignment="1">
      <alignment horizontal="center" vertical="center" wrapText="1"/>
    </xf>
    <xf numFmtId="0" fontId="4" fillId="0" borderId="13" xfId="0" applyFont="1" applyBorder="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27" fillId="0" borderId="1" xfId="0" applyFont="1" applyBorder="1" applyAlignment="1">
      <alignment horizontal="center" vertical="center" wrapText="1"/>
    </xf>
    <xf numFmtId="0" fontId="27" fillId="0" borderId="1" xfId="0" applyFont="1" applyBorder="1" applyAlignment="1">
      <alignment horizontal="center" vertical="center"/>
    </xf>
    <xf numFmtId="0" fontId="27" fillId="0" borderId="13" xfId="0" applyFont="1" applyBorder="1" applyAlignment="1">
      <alignment horizontal="center" vertical="center" wrapText="1"/>
    </xf>
    <xf numFmtId="0" fontId="27" fillId="0" borderId="13" xfId="0" applyFont="1" applyBorder="1" applyAlignment="1">
      <alignment horizontal="center" vertical="center"/>
    </xf>
    <xf numFmtId="0" fontId="4" fillId="0" borderId="3" xfId="0" applyFont="1" applyBorder="1" applyAlignment="1">
      <alignment horizontal="center" vertical="center"/>
    </xf>
    <xf numFmtId="0" fontId="27" fillId="0" borderId="12" xfId="0" applyFont="1" applyBorder="1" applyAlignment="1">
      <alignment horizontal="center" vertical="center" wrapText="1"/>
    </xf>
    <xf numFmtId="0" fontId="27" fillId="0" borderId="12" xfId="0" applyFont="1" applyBorder="1" applyAlignment="1">
      <alignment horizontal="center" vertical="center"/>
    </xf>
    <xf numFmtId="0" fontId="29" fillId="0" borderId="0" xfId="0" applyFont="1" applyAlignment="1">
      <alignment horizontal="left" vertical="center" wrapText="1"/>
    </xf>
    <xf numFmtId="0" fontId="29" fillId="0" borderId="0" xfId="0" applyFont="1" applyAlignment="1">
      <alignment horizontal="left"/>
    </xf>
    <xf numFmtId="14" fontId="5" fillId="0" borderId="35" xfId="0" applyNumberFormat="1" applyFont="1" applyBorder="1" applyAlignment="1">
      <alignment horizontal="center" vertical="center"/>
    </xf>
    <xf numFmtId="0" fontId="5" fillId="0" borderId="32" xfId="0" applyFont="1" applyBorder="1" applyAlignment="1">
      <alignment horizontal="center" vertical="center"/>
    </xf>
    <xf numFmtId="164" fontId="4" fillId="0" borderId="33" xfId="0" applyNumberFormat="1" applyFont="1" applyBorder="1" applyAlignment="1">
      <alignment horizontal="center" vertical="center"/>
    </xf>
    <xf numFmtId="164" fontId="4" fillId="0" borderId="30" xfId="0" applyNumberFormat="1" applyFont="1" applyBorder="1" applyAlignment="1">
      <alignment horizontal="center" vertical="center"/>
    </xf>
    <xf numFmtId="4" fontId="4" fillId="0" borderId="33" xfId="0" applyNumberFormat="1" applyFont="1" applyBorder="1" applyAlignment="1">
      <alignment horizontal="center" vertical="center"/>
    </xf>
    <xf numFmtId="4" fontId="4" fillId="0" borderId="30" xfId="0" applyNumberFormat="1" applyFont="1" applyBorder="1" applyAlignment="1">
      <alignment horizontal="center" vertical="center"/>
    </xf>
    <xf numFmtId="4" fontId="4" fillId="0" borderId="12" xfId="0" applyNumberFormat="1" applyFont="1" applyBorder="1" applyAlignment="1">
      <alignment horizontal="center" vertical="center"/>
    </xf>
    <xf numFmtId="4" fontId="4" fillId="0" borderId="13" xfId="0" applyNumberFormat="1" applyFont="1" applyBorder="1" applyAlignment="1">
      <alignment horizontal="center" vertical="center"/>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3" xfId="0" applyFont="1" applyBorder="1" applyAlignment="1">
      <alignment horizontal="center" vertical="center"/>
    </xf>
    <xf numFmtId="0" fontId="4" fillId="0" borderId="33"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4" xfId="0" applyFont="1" applyBorder="1" applyAlignment="1">
      <alignment horizontal="center" vertical="center"/>
    </xf>
    <xf numFmtId="0" fontId="4" fillId="0" borderId="31" xfId="0" applyFont="1" applyBorder="1" applyAlignment="1">
      <alignment horizontal="center" vertical="center"/>
    </xf>
    <xf numFmtId="0" fontId="4" fillId="0" borderId="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164" fontId="4" fillId="0" borderId="12" xfId="0" applyNumberFormat="1" applyFont="1" applyBorder="1" applyAlignment="1">
      <alignment horizontal="center" vertical="center"/>
    </xf>
    <xf numFmtId="164" fontId="4" fillId="0" borderId="13" xfId="0" applyNumberFormat="1" applyFont="1" applyBorder="1" applyAlignment="1">
      <alignment horizontal="center" vertical="center"/>
    </xf>
    <xf numFmtId="14" fontId="5" fillId="0" borderId="25" xfId="0" applyNumberFormat="1" applyFont="1" applyBorder="1" applyAlignment="1">
      <alignment horizontal="center" vertical="center"/>
    </xf>
    <xf numFmtId="0" fontId="5" fillId="0" borderId="18" xfId="0" applyFont="1" applyBorder="1" applyAlignment="1">
      <alignment horizontal="center" vertical="center"/>
    </xf>
    <xf numFmtId="164" fontId="4" fillId="0" borderId="12" xfId="0" applyNumberFormat="1" applyFont="1" applyBorder="1" applyAlignment="1">
      <alignment horizontal="center" vertical="center" wrapText="1"/>
    </xf>
    <xf numFmtId="164" fontId="4" fillId="0" borderId="13" xfId="0" applyNumberFormat="1" applyFont="1" applyBorder="1" applyAlignment="1">
      <alignment horizontal="center" vertical="center" wrapText="1"/>
    </xf>
    <xf numFmtId="0" fontId="4" fillId="0" borderId="14" xfId="0" applyFont="1" applyBorder="1" applyAlignment="1">
      <alignment horizontal="center" vertical="center"/>
    </xf>
    <xf numFmtId="0" fontId="4" fillId="0" borderId="17" xfId="0" applyFont="1" applyBorder="1" applyAlignment="1">
      <alignment horizontal="center" vertical="center"/>
    </xf>
    <xf numFmtId="14" fontId="31" fillId="0" borderId="35" xfId="0" applyNumberFormat="1" applyFont="1" applyBorder="1" applyAlignment="1">
      <alignment horizontal="center" vertical="center"/>
    </xf>
    <xf numFmtId="0" fontId="31" fillId="0" borderId="32" xfId="0" applyFont="1" applyBorder="1" applyAlignment="1">
      <alignment horizontal="center" vertical="center"/>
    </xf>
    <xf numFmtId="164" fontId="4" fillId="0" borderId="33" xfId="0" applyNumberFormat="1" applyFont="1" applyBorder="1" applyAlignment="1">
      <alignment horizontal="center" vertical="center" wrapText="1"/>
    </xf>
    <xf numFmtId="164" fontId="4" fillId="0" borderId="30" xfId="0" applyNumberFormat="1" applyFont="1" applyBorder="1" applyAlignment="1">
      <alignment horizontal="center" vertical="center" wrapText="1"/>
    </xf>
    <xf numFmtId="14" fontId="31" fillId="0" borderId="25" xfId="0" applyNumberFormat="1" applyFont="1" applyBorder="1" applyAlignment="1">
      <alignment horizontal="center" vertical="center"/>
    </xf>
    <xf numFmtId="0" fontId="31" fillId="0" borderId="18" xfId="0" applyFont="1" applyBorder="1" applyAlignment="1">
      <alignment horizontal="center" vertical="center"/>
    </xf>
    <xf numFmtId="0" fontId="8" fillId="0" borderId="0" xfId="0" applyFont="1" applyAlignment="1">
      <alignment horizontal="left"/>
    </xf>
    <xf numFmtId="0" fontId="4" fillId="0" borderId="1" xfId="0" applyFont="1" applyBorder="1" applyAlignment="1">
      <alignment horizontal="center" vertical="center"/>
    </xf>
    <xf numFmtId="164" fontId="4" fillId="0" borderId="8" xfId="0" applyNumberFormat="1" applyFont="1" applyBorder="1" applyAlignment="1">
      <alignment horizontal="center" vertical="center"/>
    </xf>
    <xf numFmtId="4" fontId="4" fillId="0" borderId="1" xfId="0" applyNumberFormat="1" applyFont="1" applyBorder="1" applyAlignment="1">
      <alignment horizontal="center" vertical="center"/>
    </xf>
    <xf numFmtId="0" fontId="4" fillId="0" borderId="8" xfId="0" applyFont="1" applyBorder="1" applyAlignment="1">
      <alignment horizontal="center" vertical="center" wrapText="1"/>
    </xf>
    <xf numFmtId="4" fontId="4" fillId="0" borderId="8" xfId="0" applyNumberFormat="1" applyFont="1" applyBorder="1" applyAlignment="1">
      <alignment horizontal="center" vertical="center"/>
    </xf>
    <xf numFmtId="0" fontId="4" fillId="0" borderId="26" xfId="0" applyFont="1" applyBorder="1" applyAlignment="1">
      <alignment horizontal="center" vertical="center"/>
    </xf>
    <xf numFmtId="164" fontId="4" fillId="0" borderId="8" xfId="0" applyNumberFormat="1" applyFont="1" applyBorder="1" applyAlignment="1">
      <alignment horizontal="center" vertical="center" wrapText="1"/>
    </xf>
    <xf numFmtId="0" fontId="31" fillId="0" borderId="27" xfId="0" applyFont="1" applyBorder="1" applyAlignment="1">
      <alignment horizontal="center" vertical="center"/>
    </xf>
    <xf numFmtId="0" fontId="5" fillId="0" borderId="27" xfId="0" applyFont="1" applyBorder="1" applyAlignment="1">
      <alignment horizontal="center" vertical="center"/>
    </xf>
    <xf numFmtId="4" fontId="27" fillId="0" borderId="12" xfId="0" applyNumberFormat="1" applyFont="1" applyBorder="1" applyAlignment="1">
      <alignment horizontal="center" vertical="center"/>
    </xf>
    <xf numFmtId="4" fontId="27" fillId="0" borderId="1" xfId="0" applyNumberFormat="1" applyFont="1" applyBorder="1" applyAlignment="1">
      <alignment horizontal="center" vertical="center"/>
    </xf>
    <xf numFmtId="164" fontId="4" fillId="0" borderId="36" xfId="0" applyNumberFormat="1" applyFont="1" applyBorder="1" applyAlignment="1">
      <alignment horizontal="center" vertical="center"/>
    </xf>
    <xf numFmtId="164" fontId="4" fillId="0" borderId="37" xfId="0" applyNumberFormat="1" applyFont="1" applyBorder="1" applyAlignment="1">
      <alignment horizontal="center" vertical="center"/>
    </xf>
    <xf numFmtId="164" fontId="4" fillId="0" borderId="38" xfId="0" applyNumberFormat="1" applyFont="1" applyBorder="1" applyAlignment="1">
      <alignment horizontal="center" vertical="center"/>
    </xf>
    <xf numFmtId="0" fontId="4" fillId="0" borderId="12" xfId="0" applyFont="1" applyBorder="1" applyAlignment="1">
      <alignment horizontal="center" vertical="center"/>
    </xf>
    <xf numFmtId="0" fontId="27" fillId="0" borderId="12"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center" vertical="center"/>
    </xf>
    <xf numFmtId="0" fontId="27" fillId="0" borderId="13" xfId="0" applyFont="1" applyBorder="1" applyAlignment="1">
      <alignment horizontal="center" vertical="center" wrapText="1"/>
    </xf>
    <xf numFmtId="0" fontId="27" fillId="0" borderId="14" xfId="0" applyFont="1" applyBorder="1" applyAlignment="1">
      <alignment horizontal="center" vertical="center"/>
    </xf>
    <xf numFmtId="0" fontId="27" fillId="0" borderId="17" xfId="0" applyFont="1" applyBorder="1" applyAlignment="1">
      <alignment horizontal="center" vertical="center"/>
    </xf>
    <xf numFmtId="0" fontId="4" fillId="0" borderId="15" xfId="0" applyFont="1" applyBorder="1" applyAlignment="1">
      <alignment horizontal="center" vertical="center"/>
    </xf>
    <xf numFmtId="4" fontId="27" fillId="0" borderId="13" xfId="0" applyNumberFormat="1" applyFont="1" applyBorder="1" applyAlignment="1">
      <alignment horizontal="center" vertical="center"/>
    </xf>
    <xf numFmtId="164" fontId="4" fillId="0" borderId="1" xfId="0" applyNumberFormat="1" applyFont="1" applyBorder="1" applyAlignment="1">
      <alignment horizontal="center" vertical="center"/>
    </xf>
    <xf numFmtId="0" fontId="5" fillId="0" borderId="16" xfId="0" applyFont="1" applyBorder="1" applyAlignment="1">
      <alignment horizontal="center" vertical="center"/>
    </xf>
    <xf numFmtId="14" fontId="28" fillId="0" borderId="25" xfId="0" applyNumberFormat="1" applyFont="1" applyBorder="1" applyAlignment="1">
      <alignment horizontal="center" vertical="center"/>
    </xf>
    <xf numFmtId="0" fontId="28" fillId="0" borderId="18" xfId="0" applyFont="1" applyBorder="1" applyAlignment="1">
      <alignment horizontal="center" vertical="center"/>
    </xf>
    <xf numFmtId="164" fontId="27" fillId="0" borderId="12" xfId="0" applyNumberFormat="1" applyFont="1" applyBorder="1" applyAlignment="1">
      <alignment horizontal="center" vertical="center"/>
    </xf>
    <xf numFmtId="164" fontId="27" fillId="0" borderId="13" xfId="0" applyNumberFormat="1" applyFont="1" applyBorder="1" applyAlignment="1">
      <alignment horizontal="center" vertical="center"/>
    </xf>
    <xf numFmtId="4" fontId="4" fillId="0" borderId="3" xfId="0" applyNumberFormat="1" applyFont="1" applyBorder="1" applyAlignment="1">
      <alignment horizontal="center" vertical="center"/>
    </xf>
    <xf numFmtId="0" fontId="8" fillId="0" borderId="1" xfId="0" applyFont="1" applyBorder="1" applyAlignment="1">
      <alignment horizontal="center" vertical="center" wrapText="1"/>
    </xf>
    <xf numFmtId="0" fontId="5" fillId="0" borderId="25" xfId="0" applyFont="1" applyBorder="1" applyAlignment="1">
      <alignment horizontal="center" vertical="center"/>
    </xf>
    <xf numFmtId="4" fontId="27" fillId="0" borderId="33" xfId="0" applyNumberFormat="1" applyFont="1" applyBorder="1" applyAlignment="1">
      <alignment horizontal="center" vertical="center"/>
    </xf>
    <xf numFmtId="4" fontId="27" fillId="0" borderId="8" xfId="0" applyNumberFormat="1" applyFont="1" applyBorder="1" applyAlignment="1">
      <alignment horizontal="center" vertical="center"/>
    </xf>
    <xf numFmtId="4" fontId="27" fillId="0" borderId="3" xfId="0" applyNumberFormat="1" applyFont="1" applyBorder="1" applyAlignment="1">
      <alignment horizontal="center" vertical="center"/>
    </xf>
    <xf numFmtId="0" fontId="27" fillId="0" borderId="13" xfId="0" applyFont="1" applyBorder="1" applyAlignment="1">
      <alignment horizontal="center" vertical="center"/>
    </xf>
    <xf numFmtId="4" fontId="8" fillId="0" borderId="1" xfId="0" applyNumberFormat="1" applyFont="1" applyBorder="1" applyAlignment="1">
      <alignment horizontal="center" vertical="center" wrapText="1"/>
    </xf>
    <xf numFmtId="4" fontId="8" fillId="0" borderId="13" xfId="0" applyNumberFormat="1" applyFont="1" applyBorder="1" applyAlignment="1">
      <alignment horizontal="center" vertical="center" wrapText="1"/>
    </xf>
    <xf numFmtId="4" fontId="4" fillId="0" borderId="1" xfId="0" applyNumberFormat="1" applyFont="1" applyBorder="1" applyAlignment="1">
      <alignment horizontal="center" vertical="center" wrapText="1"/>
    </xf>
    <xf numFmtId="4" fontId="4" fillId="0" borderId="13" xfId="0" applyNumberFormat="1" applyFont="1" applyBorder="1" applyAlignment="1">
      <alignment horizontal="center" vertical="center" wrapText="1"/>
    </xf>
    <xf numFmtId="0" fontId="4" fillId="0" borderId="2" xfId="0" applyFont="1" applyBorder="1" applyAlignment="1">
      <alignment horizontal="center" vertical="center"/>
    </xf>
    <xf numFmtId="0" fontId="8" fillId="0" borderId="2" xfId="0" applyFont="1" applyBorder="1" applyAlignment="1">
      <alignment horizontal="center" vertical="center" wrapText="1"/>
    </xf>
    <xf numFmtId="4" fontId="4" fillId="0" borderId="2" xfId="0" applyNumberFormat="1" applyFont="1" applyBorder="1" applyAlignment="1">
      <alignment horizontal="center" vertical="center"/>
    </xf>
    <xf numFmtId="4" fontId="8" fillId="0" borderId="12" xfId="0" applyNumberFormat="1" applyFont="1" applyBorder="1" applyAlignment="1">
      <alignment horizontal="center" vertical="center" wrapText="1"/>
    </xf>
    <xf numFmtId="4" fontId="4" fillId="0" borderId="12" xfId="0" applyNumberFormat="1" applyFont="1" applyBorder="1" applyAlignment="1">
      <alignment horizontal="center" vertical="center" wrapText="1"/>
    </xf>
    <xf numFmtId="14" fontId="7" fillId="0" borderId="25" xfId="0" applyNumberFormat="1" applyFont="1" applyBorder="1" applyAlignment="1">
      <alignment horizontal="center" vertical="center" wrapText="1"/>
    </xf>
    <xf numFmtId="0" fontId="7" fillId="0" borderId="16" xfId="0" applyFont="1" applyBorder="1" applyAlignment="1">
      <alignment horizontal="center" vertical="center" wrapText="1"/>
    </xf>
    <xf numFmtId="0" fontId="7" fillId="0" borderId="18" xfId="0" applyFont="1" applyBorder="1" applyAlignment="1">
      <alignment horizontal="center" vertical="center" wrapText="1"/>
    </xf>
    <xf numFmtId="164" fontId="8" fillId="0" borderId="12" xfId="0" applyNumberFormat="1" applyFont="1" applyBorder="1" applyAlignment="1">
      <alignment horizontal="center" vertical="center"/>
    </xf>
    <xf numFmtId="164" fontId="8" fillId="0" borderId="1" xfId="0" applyNumberFormat="1" applyFont="1" applyBorder="1" applyAlignment="1">
      <alignment horizontal="center" vertical="center"/>
    </xf>
    <xf numFmtId="164" fontId="8" fillId="0" borderId="13" xfId="0" applyNumberFormat="1" applyFont="1" applyBorder="1" applyAlignment="1">
      <alignment horizontal="center" vertical="center"/>
    </xf>
    <xf numFmtId="0" fontId="5" fillId="0" borderId="24" xfId="0" applyFont="1" applyBorder="1" applyAlignment="1">
      <alignment horizontal="center" vertical="center" wrapText="1"/>
    </xf>
    <xf numFmtId="0" fontId="8" fillId="0" borderId="0" xfId="0" applyFont="1" applyAlignment="1">
      <alignment horizontal="center"/>
    </xf>
    <xf numFmtId="0" fontId="5" fillId="0" borderId="20" xfId="0" applyFont="1" applyBorder="1" applyAlignment="1">
      <alignment horizontal="center" vertical="center" wrapText="1"/>
    </xf>
    <xf numFmtId="0" fontId="5" fillId="0" borderId="20" xfId="0" applyFont="1" applyBorder="1" applyAlignment="1">
      <alignment horizontal="center" vertical="center"/>
    </xf>
    <xf numFmtId="0" fontId="7"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7" xfId="0" applyFont="1" applyBorder="1" applyAlignment="1">
      <alignment horizontal="center" vertical="center" wrapText="1"/>
    </xf>
    <xf numFmtId="0" fontId="5" fillId="0" borderId="0" xfId="0" applyFont="1" applyAlignment="1">
      <alignment horizontal="center"/>
    </xf>
    <xf numFmtId="0" fontId="5" fillId="0" borderId="19" xfId="0" applyFont="1" applyBorder="1" applyAlignment="1">
      <alignment horizontal="center" vertical="center" wrapText="1"/>
    </xf>
    <xf numFmtId="14" fontId="7" fillId="0" borderId="25" xfId="0" applyNumberFormat="1" applyFont="1" applyBorder="1" applyAlignment="1">
      <alignment horizontal="center" vertical="center"/>
    </xf>
    <xf numFmtId="14" fontId="7" fillId="0" borderId="18" xfId="0" applyNumberFormat="1" applyFont="1" applyBorder="1" applyAlignment="1">
      <alignment horizontal="center" vertical="center"/>
    </xf>
    <xf numFmtId="0" fontId="4" fillId="0" borderId="28" xfId="0" applyFont="1" applyBorder="1" applyAlignment="1">
      <alignment horizontal="center" vertical="center"/>
    </xf>
    <xf numFmtId="0" fontId="4" fillId="0" borderId="2" xfId="0" applyFont="1" applyBorder="1" applyAlignment="1">
      <alignment horizontal="center" vertical="center" wrapText="1"/>
    </xf>
    <xf numFmtId="164" fontId="4" fillId="0" borderId="2" xfId="0" applyNumberFormat="1" applyFont="1" applyBorder="1" applyAlignment="1">
      <alignment horizontal="center" vertical="center"/>
    </xf>
    <xf numFmtId="0" fontId="5" fillId="0" borderId="29" xfId="0" applyFont="1" applyBorder="1" applyAlignment="1">
      <alignment horizontal="center" vertical="center"/>
    </xf>
    <xf numFmtId="0" fontId="4" fillId="0" borderId="3" xfId="0" applyFont="1" applyBorder="1" applyAlignment="1">
      <alignment horizontal="center" vertical="center" wrapText="1"/>
    </xf>
    <xf numFmtId="0" fontId="4" fillId="0" borderId="33" xfId="0" applyFont="1" applyBorder="1" applyAlignment="1">
      <alignment horizontal="center" vertical="center"/>
    </xf>
    <xf numFmtId="0" fontId="4" fillId="0" borderId="8" xfId="0" applyFont="1" applyBorder="1" applyAlignment="1">
      <alignment horizontal="center" vertical="center"/>
    </xf>
    <xf numFmtId="0" fontId="4" fillId="0" borderId="3" xfId="0" applyFont="1" applyBorder="1" applyAlignment="1">
      <alignment horizontal="center" vertical="center"/>
    </xf>
    <xf numFmtId="0" fontId="8" fillId="0" borderId="33" xfId="0" applyFont="1" applyBorder="1" applyAlignment="1">
      <alignment horizontal="center" vertical="center" wrapText="1"/>
    </xf>
    <xf numFmtId="0" fontId="8" fillId="0" borderId="8" xfId="0" applyFont="1" applyBorder="1" applyAlignment="1">
      <alignment horizontal="center" vertical="center" wrapText="1"/>
    </xf>
    <xf numFmtId="0" fontId="8" fillId="0" borderId="3" xfId="0" applyFont="1" applyBorder="1" applyAlignment="1">
      <alignment horizontal="center" vertical="center" wrapText="1"/>
    </xf>
    <xf numFmtId="0" fontId="27" fillId="0" borderId="33"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3" xfId="0" applyFont="1" applyBorder="1" applyAlignment="1">
      <alignment horizontal="center" vertical="center" wrapText="1"/>
    </xf>
    <xf numFmtId="0" fontId="27" fillId="0" borderId="33" xfId="0" applyFont="1" applyBorder="1" applyAlignment="1">
      <alignment horizontal="center" vertical="center"/>
    </xf>
    <xf numFmtId="0" fontId="27" fillId="0" borderId="8" xfId="0" applyFont="1" applyBorder="1" applyAlignment="1">
      <alignment horizontal="center" vertical="center"/>
    </xf>
    <xf numFmtId="0" fontId="27" fillId="0" borderId="3" xfId="0" applyFont="1" applyBorder="1" applyAlignment="1">
      <alignment horizontal="center" vertical="center"/>
    </xf>
    <xf numFmtId="164" fontId="19" fillId="0" borderId="2" xfId="0" applyNumberFormat="1" applyFont="1" applyBorder="1" applyAlignment="1">
      <alignment horizontal="center" vertical="top"/>
    </xf>
    <xf numFmtId="164" fontId="19" fillId="0" borderId="8" xfId="0" applyNumberFormat="1" applyFont="1" applyBorder="1" applyAlignment="1">
      <alignment horizontal="center" vertical="top"/>
    </xf>
    <xf numFmtId="164" fontId="19" fillId="0" borderId="3" xfId="0" applyNumberFormat="1" applyFont="1" applyBorder="1" applyAlignment="1">
      <alignment horizontal="center" vertical="top"/>
    </xf>
    <xf numFmtId="4" fontId="0" fillId="0" borderId="2" xfId="0" applyNumberFormat="1" applyBorder="1" applyAlignment="1">
      <alignment horizontal="center" vertical="top" wrapText="1"/>
    </xf>
    <xf numFmtId="4" fontId="0" fillId="0" borderId="8" xfId="0" applyNumberFormat="1" applyBorder="1" applyAlignment="1">
      <alignment horizontal="center" vertical="top" wrapText="1"/>
    </xf>
    <xf numFmtId="4" fontId="0" fillId="0" borderId="3" xfId="0" applyNumberFormat="1" applyBorder="1" applyAlignment="1">
      <alignment horizontal="center" vertical="top" wrapText="1"/>
    </xf>
    <xf numFmtId="0" fontId="0" fillId="0" borderId="2" xfId="0" applyBorder="1" applyAlignment="1">
      <alignment horizontal="center" vertical="top" wrapText="1"/>
    </xf>
    <xf numFmtId="0" fontId="0" fillId="0" borderId="8" xfId="0" applyBorder="1" applyAlignment="1">
      <alignment horizontal="center" vertical="top" wrapText="1"/>
    </xf>
    <xf numFmtId="0" fontId="0" fillId="0" borderId="3" xfId="0" applyBorder="1" applyAlignment="1">
      <alignment horizontal="center" vertical="top" wrapText="1"/>
    </xf>
    <xf numFmtId="4" fontId="19" fillId="0" borderId="2" xfId="1" applyNumberFormat="1" applyFont="1" applyFill="1" applyBorder="1" applyAlignment="1">
      <alignment horizontal="center" vertical="top" wrapText="1"/>
    </xf>
    <xf numFmtId="4" fontId="19" fillId="0" borderId="8" xfId="1" applyNumberFormat="1" applyFont="1" applyFill="1" applyBorder="1" applyAlignment="1">
      <alignment horizontal="center" vertical="top" wrapText="1"/>
    </xf>
    <xf numFmtId="4" fontId="19" fillId="0" borderId="3" xfId="1" applyNumberFormat="1" applyFont="1" applyFill="1" applyBorder="1" applyAlignment="1">
      <alignment horizontal="center" vertical="top" wrapText="1"/>
    </xf>
    <xf numFmtId="2" fontId="0" fillId="0" borderId="2" xfId="0" applyNumberFormat="1" applyBorder="1" applyAlignment="1">
      <alignment horizontal="center" vertical="top" wrapText="1"/>
    </xf>
    <xf numFmtId="2" fontId="0" fillId="0" borderId="8" xfId="0" applyNumberFormat="1" applyBorder="1" applyAlignment="1">
      <alignment horizontal="center" vertical="top" wrapText="1"/>
    </xf>
    <xf numFmtId="2" fontId="0" fillId="0" borderId="3" xfId="0" applyNumberFormat="1" applyBorder="1" applyAlignment="1">
      <alignment horizontal="center" vertical="top" wrapText="1"/>
    </xf>
    <xf numFmtId="4" fontId="0" fillId="0" borderId="2" xfId="0" applyNumberFormat="1" applyBorder="1" applyAlignment="1">
      <alignment horizontal="center" vertical="top"/>
    </xf>
    <xf numFmtId="4" fontId="0" fillId="0" borderId="8" xfId="0" applyNumberFormat="1" applyBorder="1" applyAlignment="1">
      <alignment horizontal="center" vertical="top"/>
    </xf>
    <xf numFmtId="4" fontId="0" fillId="0" borderId="3" xfId="0" applyNumberFormat="1" applyBorder="1" applyAlignment="1">
      <alignment horizontal="center" vertical="top"/>
    </xf>
    <xf numFmtId="0" fontId="18" fillId="0" borderId="2" xfId="2" applyFont="1" applyFill="1" applyBorder="1" applyAlignment="1">
      <alignment horizontal="center" vertical="top" wrapText="1"/>
    </xf>
    <xf numFmtId="0" fontId="18" fillId="0" borderId="8" xfId="2" applyFont="1" applyFill="1" applyBorder="1" applyAlignment="1">
      <alignment horizontal="center" vertical="top" wrapText="1"/>
    </xf>
    <xf numFmtId="0" fontId="18" fillId="0" borderId="3" xfId="2" applyFont="1" applyFill="1" applyBorder="1" applyAlignment="1">
      <alignment horizontal="center" vertical="top" wrapText="1"/>
    </xf>
    <xf numFmtId="0" fontId="0" fillId="0" borderId="1" xfId="0" applyBorder="1" applyAlignment="1">
      <alignment horizontal="center" vertical="top" wrapText="1"/>
    </xf>
    <xf numFmtId="0" fontId="18" fillId="0" borderId="2" xfId="0" applyFont="1" applyBorder="1" applyAlignment="1">
      <alignment horizontal="center" vertical="top" wrapText="1"/>
    </xf>
    <xf numFmtId="0" fontId="18" fillId="0" borderId="8" xfId="0" applyFont="1" applyBorder="1" applyAlignment="1">
      <alignment horizontal="center" vertical="top" wrapText="1"/>
    </xf>
    <xf numFmtId="0" fontId="18" fillId="0" borderId="3" xfId="0" applyFont="1" applyBorder="1" applyAlignment="1">
      <alignment horizontal="center" vertical="top" wrapText="1"/>
    </xf>
    <xf numFmtId="164" fontId="19" fillId="0" borderId="2" xfId="0" applyNumberFormat="1" applyFont="1" applyBorder="1" applyAlignment="1">
      <alignment horizontal="center" vertical="top" wrapText="1"/>
    </xf>
    <xf numFmtId="164" fontId="19" fillId="0" borderId="8" xfId="0" applyNumberFormat="1" applyFont="1" applyBorder="1" applyAlignment="1">
      <alignment horizontal="center" vertical="top" wrapText="1"/>
    </xf>
    <xf numFmtId="164" fontId="19" fillId="0" borderId="3" xfId="0" applyNumberFormat="1" applyFont="1" applyBorder="1" applyAlignment="1">
      <alignment horizontal="center" vertical="top" wrapText="1"/>
    </xf>
    <xf numFmtId="0" fontId="19" fillId="0" borderId="2" xfId="2" applyFont="1" applyFill="1" applyBorder="1" applyAlignment="1">
      <alignment horizontal="center" vertical="top" wrapText="1"/>
    </xf>
    <xf numFmtId="0" fontId="19" fillId="0" borderId="8" xfId="2" applyFont="1" applyFill="1" applyBorder="1" applyAlignment="1">
      <alignment horizontal="center" vertical="top" wrapText="1"/>
    </xf>
    <xf numFmtId="0" fontId="19" fillId="0" borderId="3" xfId="2" applyFont="1" applyFill="1" applyBorder="1" applyAlignment="1">
      <alignment horizontal="center" vertical="top" wrapText="1"/>
    </xf>
    <xf numFmtId="4" fontId="19" fillId="0" borderId="2" xfId="0" applyNumberFormat="1" applyFont="1" applyBorder="1" applyAlignment="1">
      <alignment horizontal="center" vertical="top"/>
    </xf>
    <xf numFmtId="4" fontId="19" fillId="0" borderId="8" xfId="0" applyNumberFormat="1" applyFont="1" applyBorder="1" applyAlignment="1">
      <alignment horizontal="center" vertical="top"/>
    </xf>
    <xf numFmtId="4" fontId="19" fillId="0" borderId="3" xfId="0" applyNumberFormat="1" applyFont="1" applyBorder="1" applyAlignment="1">
      <alignment horizontal="center" vertical="top"/>
    </xf>
    <xf numFmtId="0" fontId="19" fillId="0" borderId="2" xfId="0" applyFont="1" applyBorder="1" applyAlignment="1">
      <alignment horizontal="center" vertical="top" wrapText="1"/>
    </xf>
    <xf numFmtId="0" fontId="19" fillId="0" borderId="8" xfId="0" applyFont="1" applyBorder="1" applyAlignment="1">
      <alignment horizontal="center" vertical="top" wrapText="1"/>
    </xf>
    <xf numFmtId="0" fontId="19" fillId="0" borderId="3" xfId="0" applyFont="1" applyBorder="1" applyAlignment="1">
      <alignment horizontal="center" vertical="top" wrapText="1"/>
    </xf>
    <xf numFmtId="4" fontId="19" fillId="0" borderId="2" xfId="0" applyNumberFormat="1" applyFont="1" applyBorder="1" applyAlignment="1">
      <alignment horizontal="center" vertical="top" wrapText="1"/>
    </xf>
    <xf numFmtId="4" fontId="19" fillId="0" borderId="8" xfId="0" applyNumberFormat="1" applyFont="1" applyBorder="1" applyAlignment="1">
      <alignment horizontal="center" vertical="top" wrapText="1"/>
    </xf>
    <xf numFmtId="4" fontId="19" fillId="0" borderId="3" xfId="0" applyNumberFormat="1" applyFont="1" applyBorder="1" applyAlignment="1">
      <alignment horizontal="center" vertical="top" wrapText="1"/>
    </xf>
    <xf numFmtId="0" fontId="19" fillId="0" borderId="2" xfId="0" applyFont="1" applyBorder="1" applyAlignment="1">
      <alignment horizontal="center" vertical="top"/>
    </xf>
    <xf numFmtId="0" fontId="19" fillId="0" borderId="8" xfId="0" applyFont="1" applyBorder="1" applyAlignment="1">
      <alignment horizontal="center" vertical="top"/>
    </xf>
    <xf numFmtId="0" fontId="19" fillId="0" borderId="3" xfId="0" applyFont="1" applyBorder="1" applyAlignment="1">
      <alignment horizontal="center" vertical="top"/>
    </xf>
    <xf numFmtId="0" fontId="19" fillId="0" borderId="5" xfId="0" applyFont="1" applyBorder="1" applyAlignment="1">
      <alignment horizontal="center" vertical="top" wrapText="1"/>
    </xf>
    <xf numFmtId="0" fontId="19" fillId="0" borderId="9" xfId="0" applyFont="1" applyBorder="1" applyAlignment="1">
      <alignment horizontal="center" vertical="top" wrapText="1"/>
    </xf>
    <xf numFmtId="0" fontId="19" fillId="0" borderId="10" xfId="0" applyFont="1" applyBorder="1" applyAlignment="1">
      <alignment horizontal="center" vertical="top" wrapText="1"/>
    </xf>
    <xf numFmtId="0" fontId="18" fillId="0" borderId="2" xfId="3" applyFont="1" applyFill="1" applyBorder="1" applyAlignment="1">
      <alignment horizontal="center" vertical="top"/>
    </xf>
    <xf numFmtId="0" fontId="18" fillId="0" borderId="8" xfId="3" applyFont="1" applyFill="1" applyBorder="1" applyAlignment="1">
      <alignment horizontal="center" vertical="top"/>
    </xf>
    <xf numFmtId="0" fontId="18" fillId="0" borderId="3" xfId="3" applyFont="1" applyFill="1" applyBorder="1" applyAlignment="1">
      <alignment horizontal="center" vertical="top"/>
    </xf>
    <xf numFmtId="0" fontId="18" fillId="0" borderId="2" xfId="3" applyFont="1" applyFill="1" applyBorder="1" applyAlignment="1">
      <alignment horizontal="center" vertical="top" wrapText="1"/>
    </xf>
    <xf numFmtId="0" fontId="18" fillId="0" borderId="8" xfId="3" applyFont="1" applyFill="1" applyBorder="1" applyAlignment="1">
      <alignment horizontal="center" vertical="top" wrapText="1"/>
    </xf>
    <xf numFmtId="0" fontId="18" fillId="0" borderId="3" xfId="3" applyFont="1" applyFill="1" applyBorder="1" applyAlignment="1">
      <alignment horizontal="center" vertical="top" wrapText="1"/>
    </xf>
    <xf numFmtId="0" fontId="19" fillId="0" borderId="1" xfId="0" applyFont="1" applyBorder="1" applyAlignment="1">
      <alignment horizontal="center" vertical="top" wrapText="1"/>
    </xf>
    <xf numFmtId="0" fontId="19" fillId="0" borderId="2" xfId="1" applyFont="1" applyFill="1" applyBorder="1" applyAlignment="1">
      <alignment horizontal="center" vertical="top"/>
    </xf>
    <xf numFmtId="0" fontId="19" fillId="0" borderId="8" xfId="1" applyFont="1" applyFill="1" applyBorder="1" applyAlignment="1">
      <alignment horizontal="center" vertical="top"/>
    </xf>
    <xf numFmtId="0" fontId="19" fillId="0" borderId="3" xfId="1" applyFont="1" applyFill="1" applyBorder="1" applyAlignment="1">
      <alignment horizontal="center" vertical="top"/>
    </xf>
    <xf numFmtId="164" fontId="13" fillId="0" borderId="2" xfId="0" applyNumberFormat="1" applyFont="1" applyBorder="1" applyAlignment="1">
      <alignment horizontal="center" vertical="top"/>
    </xf>
    <xf numFmtId="164" fontId="13" fillId="0" borderId="8" xfId="0" applyNumberFormat="1" applyFont="1" applyBorder="1" applyAlignment="1">
      <alignment horizontal="center" vertical="top"/>
    </xf>
    <xf numFmtId="164" fontId="13" fillId="0" borderId="3" xfId="0" applyNumberFormat="1" applyFont="1" applyBorder="1" applyAlignment="1">
      <alignment horizontal="center" vertical="top"/>
    </xf>
    <xf numFmtId="0" fontId="19" fillId="0" borderId="1" xfId="1" applyFont="1" applyFill="1" applyBorder="1" applyAlignment="1">
      <alignment horizontal="center" vertical="top" wrapText="1"/>
    </xf>
    <xf numFmtId="0" fontId="19" fillId="0" borderId="5" xfId="1" applyFont="1" applyFill="1" applyBorder="1" applyAlignment="1">
      <alignment horizontal="center" vertical="top" wrapText="1"/>
    </xf>
    <xf numFmtId="0" fontId="19" fillId="0" borderId="9" xfId="1" applyFont="1" applyFill="1" applyBorder="1" applyAlignment="1">
      <alignment horizontal="center" vertical="top" wrapText="1"/>
    </xf>
    <xf numFmtId="0" fontId="19" fillId="0" borderId="10" xfId="1" applyFont="1" applyFill="1" applyBorder="1" applyAlignment="1">
      <alignment horizontal="center" vertical="top" wrapText="1"/>
    </xf>
    <xf numFmtId="4" fontId="19" fillId="0" borderId="2" xfId="1" applyNumberFormat="1" applyFont="1" applyFill="1" applyBorder="1" applyAlignment="1">
      <alignment horizontal="center" vertical="top"/>
    </xf>
    <xf numFmtId="4" fontId="19" fillId="0" borderId="8" xfId="1" applyNumberFormat="1" applyFont="1" applyFill="1" applyBorder="1" applyAlignment="1">
      <alignment horizontal="center" vertical="top"/>
    </xf>
    <xf numFmtId="4" fontId="19" fillId="0" borderId="3" xfId="1" applyNumberFormat="1" applyFont="1" applyFill="1" applyBorder="1" applyAlignment="1">
      <alignment horizontal="center" vertical="top"/>
    </xf>
    <xf numFmtId="0" fontId="18" fillId="0" borderId="2" xfId="2" applyFont="1" applyFill="1" applyBorder="1" applyAlignment="1">
      <alignment horizontal="center" vertical="top"/>
    </xf>
    <xf numFmtId="0" fontId="18" fillId="0" borderId="8" xfId="2" applyFont="1" applyFill="1" applyBorder="1" applyAlignment="1">
      <alignment horizontal="center" vertical="top"/>
    </xf>
    <xf numFmtId="0" fontId="18" fillId="0" borderId="3" xfId="2" applyFont="1" applyFill="1" applyBorder="1" applyAlignment="1">
      <alignment horizontal="center" vertical="top"/>
    </xf>
    <xf numFmtId="4" fontId="19" fillId="0" borderId="5" xfId="0" applyNumberFormat="1" applyFont="1" applyBorder="1" applyAlignment="1">
      <alignment horizontal="center" vertical="top"/>
    </xf>
    <xf numFmtId="4" fontId="19" fillId="0" borderId="9" xfId="0" applyNumberFormat="1" applyFont="1" applyBorder="1" applyAlignment="1">
      <alignment horizontal="center" vertical="top"/>
    </xf>
    <xf numFmtId="4" fontId="19" fillId="0" borderId="10" xfId="0" applyNumberFormat="1" applyFont="1" applyBorder="1" applyAlignment="1">
      <alignment horizontal="center" vertical="top"/>
    </xf>
    <xf numFmtId="0" fontId="18" fillId="0" borderId="2" xfId="0" applyFont="1" applyBorder="1" applyAlignment="1">
      <alignment horizontal="center" vertical="top"/>
    </xf>
    <xf numFmtId="0" fontId="18" fillId="0" borderId="8" xfId="0" applyFont="1" applyBorder="1" applyAlignment="1">
      <alignment horizontal="center" vertical="top"/>
    </xf>
    <xf numFmtId="0" fontId="18" fillId="0" borderId="3" xfId="0" applyFont="1" applyBorder="1" applyAlignment="1">
      <alignment horizontal="center" vertical="top"/>
    </xf>
    <xf numFmtId="0" fontId="5" fillId="6" borderId="2" xfId="4" applyFont="1" applyFill="1" applyBorder="1" applyAlignment="1">
      <alignment horizontal="center" vertical="center" wrapText="1"/>
    </xf>
    <xf numFmtId="0" fontId="5" fillId="6" borderId="3" xfId="4" applyFont="1" applyFill="1" applyBorder="1" applyAlignment="1">
      <alignment horizontal="center" vertical="center" wrapText="1"/>
    </xf>
    <xf numFmtId="0" fontId="5" fillId="6" borderId="1" xfId="4" applyFont="1" applyFill="1" applyBorder="1" applyAlignment="1">
      <alignment horizontal="center" vertical="center" wrapText="1"/>
    </xf>
    <xf numFmtId="0" fontId="5" fillId="6" borderId="1" xfId="4" applyFont="1" applyFill="1" applyBorder="1" applyAlignment="1">
      <alignment horizontal="center" vertical="center"/>
    </xf>
    <xf numFmtId="0" fontId="7" fillId="6" borderId="2" xfId="4" applyFont="1" applyFill="1" applyBorder="1" applyAlignment="1">
      <alignment horizontal="center" vertical="center" wrapText="1"/>
    </xf>
    <xf numFmtId="0" fontId="7" fillId="6" borderId="3" xfId="4" applyFont="1" applyFill="1" applyBorder="1" applyAlignment="1">
      <alignment horizontal="center" vertical="center" wrapText="1"/>
    </xf>
    <xf numFmtId="0" fontId="17" fillId="0" borderId="0" xfId="0" applyFont="1" applyAlignment="1">
      <alignment horizontal="center"/>
    </xf>
    <xf numFmtId="0" fontId="16" fillId="0" borderId="0" xfId="0" applyFont="1" applyAlignment="1">
      <alignment horizontal="center"/>
    </xf>
    <xf numFmtId="0" fontId="16" fillId="6" borderId="1" xfId="0" applyFont="1" applyFill="1" applyBorder="1" applyAlignment="1">
      <alignment horizontal="center" vertical="center" wrapText="1"/>
    </xf>
    <xf numFmtId="0" fontId="16" fillId="6" borderId="1" xfId="0" applyFont="1" applyFill="1" applyBorder="1" applyAlignment="1">
      <alignment horizontal="center" vertical="center"/>
    </xf>
    <xf numFmtId="0" fontId="7" fillId="6" borderId="1" xfId="4" applyFont="1" applyFill="1" applyBorder="1" applyAlignment="1">
      <alignment horizontal="center" vertical="center" wrapText="1"/>
    </xf>
    <xf numFmtId="0" fontId="5" fillId="6" borderId="5" xfId="4" applyFont="1" applyFill="1" applyBorder="1" applyAlignment="1">
      <alignment horizontal="center" vertical="center" wrapText="1"/>
    </xf>
    <xf numFmtId="0" fontId="5" fillId="6" borderId="6" xfId="4" applyFont="1" applyFill="1" applyBorder="1" applyAlignment="1">
      <alignment horizontal="center" vertical="center" wrapText="1"/>
    </xf>
    <xf numFmtId="0" fontId="5" fillId="6" borderId="4" xfId="4"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3" fontId="1" fillId="0" borderId="1" xfId="0" applyNumberFormat="1" applyFont="1" applyBorder="1" applyAlignment="1">
      <alignment horizontal="center" vertical="center" wrapText="1"/>
    </xf>
    <xf numFmtId="3" fontId="9"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6"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3" fontId="1" fillId="0" borderId="2" xfId="0" applyNumberFormat="1" applyFont="1" applyBorder="1" applyAlignment="1">
      <alignment horizontal="center" vertical="center" wrapText="1"/>
    </xf>
    <xf numFmtId="3" fontId="9" fillId="0" borderId="2" xfId="0" applyNumberFormat="1" applyFont="1" applyBorder="1" applyAlignment="1">
      <alignment horizontal="center" vertical="center" wrapText="1"/>
    </xf>
    <xf numFmtId="3" fontId="9" fillId="0" borderId="3" xfId="0" applyNumberFormat="1" applyFont="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3" fontId="1" fillId="0" borderId="3" xfId="0" applyNumberFormat="1" applyFont="1" applyBorder="1" applyAlignment="1">
      <alignment horizontal="center" vertical="center" wrapText="1"/>
    </xf>
    <xf numFmtId="0" fontId="1" fillId="0" borderId="8"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center" vertical="center" wrapText="1"/>
    </xf>
    <xf numFmtId="0" fontId="7" fillId="0" borderId="1" xfId="0" applyFont="1" applyBorder="1" applyAlignment="1">
      <alignment horizontal="center" vertical="center" wrapText="1"/>
    </xf>
    <xf numFmtId="0" fontId="6" fillId="0" borderId="2" xfId="0" applyFont="1" applyBorder="1" applyAlignment="1">
      <alignment horizontal="center" vertical="center" wrapText="1"/>
    </xf>
    <xf numFmtId="0" fontId="20" fillId="0" borderId="8" xfId="0" applyFont="1" applyBorder="1" applyAlignment="1">
      <alignment horizontal="center" vertical="center" wrapText="1"/>
    </xf>
    <xf numFmtId="49" fontId="21" fillId="0" borderId="2" xfId="0" applyNumberFormat="1" applyFont="1" applyBorder="1" applyAlignment="1">
      <alignment horizontal="center" vertical="top" wrapText="1"/>
    </xf>
    <xf numFmtId="49" fontId="21" fillId="0" borderId="8" xfId="0" applyNumberFormat="1" applyFont="1" applyBorder="1" applyAlignment="1">
      <alignment horizontal="center" vertical="top" wrapText="1"/>
    </xf>
    <xf numFmtId="49" fontId="21" fillId="0" borderId="3" xfId="0" applyNumberFormat="1" applyFont="1" applyBorder="1" applyAlignment="1">
      <alignment horizontal="center" vertical="top" wrapText="1"/>
    </xf>
    <xf numFmtId="0" fontId="23" fillId="0" borderId="2" xfId="0" applyFont="1" applyBorder="1" applyAlignment="1">
      <alignment horizontal="center" vertical="top" wrapText="1"/>
    </xf>
    <xf numFmtId="0" fontId="23" fillId="0" borderId="8" xfId="0" applyFont="1" applyBorder="1" applyAlignment="1">
      <alignment horizontal="center" vertical="top" wrapText="1"/>
    </xf>
    <xf numFmtId="0" fontId="23" fillId="0" borderId="3" xfId="0" applyFont="1" applyBorder="1" applyAlignment="1">
      <alignment horizontal="center" vertical="top" wrapText="1"/>
    </xf>
    <xf numFmtId="0" fontId="21" fillId="0" borderId="2" xfId="0" applyFont="1" applyBorder="1" applyAlignment="1">
      <alignment horizontal="center" vertical="top" wrapText="1"/>
    </xf>
    <xf numFmtId="0" fontId="21" fillId="0" borderId="8" xfId="0" applyFont="1" applyBorder="1" applyAlignment="1">
      <alignment horizontal="center" vertical="top" wrapText="1"/>
    </xf>
    <xf numFmtId="0" fontId="21" fillId="0" borderId="3" xfId="0" applyFont="1" applyBorder="1" applyAlignment="1">
      <alignment horizontal="center" vertical="top" wrapText="1"/>
    </xf>
    <xf numFmtId="0" fontId="25" fillId="0" borderId="2" xfId="0" applyFont="1" applyBorder="1" applyAlignment="1">
      <alignment horizontal="center" vertical="top" wrapText="1"/>
    </xf>
    <xf numFmtId="0" fontId="25" fillId="0" borderId="8" xfId="0" applyFont="1" applyBorder="1" applyAlignment="1">
      <alignment horizontal="center" vertical="top" wrapText="1"/>
    </xf>
    <xf numFmtId="0" fontId="25" fillId="0" borderId="3" xfId="0" applyFont="1" applyBorder="1" applyAlignment="1">
      <alignment horizontal="center" vertical="top" wrapText="1"/>
    </xf>
    <xf numFmtId="3" fontId="21" fillId="0" borderId="2" xfId="0" applyNumberFormat="1" applyFont="1" applyBorder="1" applyAlignment="1">
      <alignment horizontal="center" vertical="top" wrapText="1"/>
    </xf>
    <xf numFmtId="3" fontId="21" fillId="0" borderId="8" xfId="0" applyNumberFormat="1" applyFont="1" applyBorder="1" applyAlignment="1">
      <alignment horizontal="center" vertical="top" wrapText="1"/>
    </xf>
    <xf numFmtId="3" fontId="21" fillId="0" borderId="3" xfId="0" applyNumberFormat="1" applyFont="1" applyBorder="1" applyAlignment="1">
      <alignment horizontal="center" vertical="top" wrapText="1"/>
    </xf>
    <xf numFmtId="0" fontId="21" fillId="0" borderId="1" xfId="0" applyFont="1" applyBorder="1" applyAlignment="1">
      <alignment horizontal="center" vertical="top" wrapText="1"/>
    </xf>
    <xf numFmtId="0" fontId="25" fillId="0" borderId="1" xfId="0" applyFont="1" applyBorder="1" applyAlignment="1">
      <alignment horizontal="center" vertical="top" wrapText="1"/>
    </xf>
    <xf numFmtId="0" fontId="23" fillId="2" borderId="2" xfId="0" applyFont="1" applyFill="1" applyBorder="1" applyAlignment="1">
      <alignment horizontal="center" vertical="top" wrapText="1"/>
    </xf>
    <xf numFmtId="0" fontId="23" fillId="2" borderId="8" xfId="0" applyFont="1" applyFill="1" applyBorder="1" applyAlignment="1">
      <alignment horizontal="center" vertical="top" wrapText="1"/>
    </xf>
    <xf numFmtId="0" fontId="23" fillId="2" borderId="3" xfId="0" applyFont="1" applyFill="1" applyBorder="1" applyAlignment="1">
      <alignment horizontal="center" vertical="top" wrapText="1"/>
    </xf>
    <xf numFmtId="3" fontId="22" fillId="0" borderId="2" xfId="0" applyNumberFormat="1" applyFont="1" applyBorder="1" applyAlignment="1">
      <alignment horizontal="center" vertical="top" wrapText="1"/>
    </xf>
    <xf numFmtId="0" fontId="22" fillId="0" borderId="8" xfId="0" applyFont="1" applyBorder="1" applyAlignment="1">
      <alignment horizontal="center" vertical="top" wrapText="1"/>
    </xf>
    <xf numFmtId="0" fontId="22" fillId="0" borderId="3" xfId="0" applyFont="1" applyBorder="1" applyAlignment="1">
      <alignment horizontal="center" vertical="top" wrapText="1"/>
    </xf>
    <xf numFmtId="0" fontId="22" fillId="0" borderId="2" xfId="0" applyFont="1" applyBorder="1" applyAlignment="1">
      <alignment horizontal="center" vertical="top" wrapText="1"/>
    </xf>
    <xf numFmtId="3" fontId="21" fillId="0" borderId="1" xfId="0" applyNumberFormat="1" applyFont="1" applyBorder="1" applyAlignment="1">
      <alignment horizontal="center" vertical="top" wrapText="1"/>
    </xf>
    <xf numFmtId="0" fontId="22" fillId="2" borderId="2" xfId="0" applyFont="1" applyFill="1" applyBorder="1" applyAlignment="1">
      <alignment horizontal="center" vertical="top" wrapText="1"/>
    </xf>
    <xf numFmtId="0" fontId="22" fillId="2" borderId="8" xfId="0" applyFont="1" applyFill="1" applyBorder="1" applyAlignment="1">
      <alignment horizontal="center" vertical="top" wrapText="1"/>
    </xf>
    <xf numFmtId="0" fontId="22" fillId="2" borderId="3" xfId="0" applyFont="1" applyFill="1" applyBorder="1" applyAlignment="1">
      <alignment horizontal="center" vertical="top" wrapText="1"/>
    </xf>
    <xf numFmtId="3" fontId="23" fillId="0" borderId="2" xfId="0" applyNumberFormat="1" applyFont="1" applyBorder="1" applyAlignment="1">
      <alignment horizontal="center" vertical="top" wrapText="1"/>
    </xf>
    <xf numFmtId="0" fontId="24" fillId="0" borderId="2" xfId="0" applyFont="1" applyBorder="1" applyAlignment="1">
      <alignment horizontal="center" vertical="top" wrapText="1"/>
    </xf>
    <xf numFmtId="0" fontId="24" fillId="0" borderId="8" xfId="0" applyFont="1" applyBorder="1" applyAlignment="1">
      <alignment horizontal="center" vertical="top" wrapText="1"/>
    </xf>
    <xf numFmtId="0" fontId="24" fillId="0" borderId="3" xfId="0" applyFont="1" applyBorder="1" applyAlignment="1">
      <alignment horizontal="center" vertical="top" wrapText="1"/>
    </xf>
    <xf numFmtId="0" fontId="4" fillId="0" borderId="34" xfId="0" applyFont="1" applyFill="1" applyBorder="1" applyAlignment="1">
      <alignment horizontal="center" vertical="center"/>
    </xf>
    <xf numFmtId="0" fontId="4" fillId="0" borderId="33" xfId="0" applyFont="1" applyFill="1" applyBorder="1" applyAlignment="1">
      <alignment horizontal="center" vertical="center" wrapText="1"/>
    </xf>
    <xf numFmtId="0" fontId="32" fillId="0" borderId="12" xfId="0" applyFont="1" applyFill="1" applyBorder="1" applyAlignment="1">
      <alignment horizontal="center" vertical="center" wrapText="1"/>
    </xf>
    <xf numFmtId="0" fontId="4" fillId="0" borderId="12" xfId="0" applyFont="1" applyFill="1" applyBorder="1" applyAlignment="1">
      <alignment horizontal="center" vertical="center"/>
    </xf>
    <xf numFmtId="0" fontId="4" fillId="0" borderId="20" xfId="0" applyFont="1" applyFill="1" applyBorder="1" applyAlignment="1">
      <alignment horizontal="center" vertical="center" wrapText="1"/>
    </xf>
    <xf numFmtId="4" fontId="4" fillId="0" borderId="20" xfId="0" applyNumberFormat="1" applyFont="1" applyFill="1" applyBorder="1" applyAlignment="1">
      <alignment horizontal="center" vertical="center" wrapText="1"/>
    </xf>
    <xf numFmtId="164" fontId="4" fillId="0" borderId="20" xfId="0" applyNumberFormat="1" applyFont="1" applyFill="1" applyBorder="1" applyAlignment="1">
      <alignment horizontal="center" vertical="center" wrapText="1"/>
    </xf>
    <xf numFmtId="0" fontId="5" fillId="0" borderId="24" xfId="0" applyFont="1" applyFill="1" applyBorder="1" applyAlignment="1">
      <alignment horizontal="center" vertical="center" wrapText="1"/>
    </xf>
    <xf numFmtId="0" fontId="4" fillId="0" borderId="31" xfId="0" applyFont="1" applyFill="1" applyBorder="1" applyAlignment="1">
      <alignment horizontal="center" vertical="center"/>
    </xf>
    <xf numFmtId="0" fontId="4" fillId="0" borderId="30" xfId="0" applyFont="1" applyFill="1" applyBorder="1" applyAlignment="1">
      <alignment horizontal="center" vertical="center" wrapText="1"/>
    </xf>
    <xf numFmtId="0" fontId="32" fillId="0" borderId="13" xfId="0" applyFont="1" applyFill="1" applyBorder="1" applyAlignment="1">
      <alignment horizontal="center" vertical="center" wrapText="1"/>
    </xf>
    <xf numFmtId="0" fontId="4" fillId="0" borderId="13" xfId="0" applyFont="1" applyFill="1" applyBorder="1" applyAlignment="1">
      <alignment horizontal="center" vertical="center"/>
    </xf>
    <xf numFmtId="0" fontId="4" fillId="0" borderId="26" xfId="0" applyFont="1" applyFill="1" applyBorder="1" applyAlignment="1">
      <alignment horizontal="center" vertical="center"/>
    </xf>
    <xf numFmtId="0" fontId="4" fillId="0" borderId="8"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2" xfId="0" applyFont="1" applyFill="1" applyBorder="1" applyAlignment="1">
      <alignment horizontal="center" vertical="center"/>
    </xf>
    <xf numFmtId="0" fontId="31" fillId="0" borderId="27" xfId="0" applyFont="1" applyFill="1" applyBorder="1" applyAlignment="1">
      <alignment horizontal="center" vertical="center"/>
    </xf>
    <xf numFmtId="0" fontId="31" fillId="0" borderId="32" xfId="0" applyFont="1" applyFill="1" applyBorder="1" applyAlignment="1">
      <alignment horizontal="center" vertical="center"/>
    </xf>
  </cellXfs>
  <cellStyles count="5">
    <cellStyle name="Bad" xfId="2" builtinId="27"/>
    <cellStyle name="Good" xfId="1" builtinId="26"/>
    <cellStyle name="Normal" xfId="0" builtinId="0"/>
    <cellStyle name="Normal 2" xfId="4" xr:uid="{00000000-0005-0000-0000-000003000000}"/>
    <cellStyle name="Note" xfId="3"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75"/>
  <sheetViews>
    <sheetView zoomScale="50" zoomScaleNormal="50" workbookViewId="0">
      <selection activeCell="D13" sqref="D13:D15"/>
    </sheetView>
  </sheetViews>
  <sheetFormatPr defaultColWidth="9.21875" defaultRowHeight="13.2" x14ac:dyDescent="0.25"/>
  <cols>
    <col min="1" max="1" width="5" style="1" customWidth="1"/>
    <col min="2" max="2" width="21" style="1" customWidth="1"/>
    <col min="3" max="3" width="17.77734375" style="1" customWidth="1"/>
    <col min="4" max="5" width="13.77734375" style="1" customWidth="1"/>
    <col min="6" max="6" width="18.21875" style="1" customWidth="1"/>
    <col min="7" max="7" width="50.21875" style="1" customWidth="1"/>
    <col min="8" max="8" width="14.77734375" style="1" customWidth="1"/>
    <col min="9" max="9" width="13.77734375" style="1" customWidth="1"/>
    <col min="10" max="10" width="12.77734375" style="1" customWidth="1"/>
    <col min="11" max="14" width="10.5546875" style="1" customWidth="1"/>
    <col min="15" max="16" width="15.77734375" style="1" customWidth="1"/>
    <col min="17" max="17" width="18.5546875" style="1" customWidth="1"/>
    <col min="18" max="18" width="15.77734375" style="1" customWidth="1"/>
    <col min="19" max="21" width="14" style="1" customWidth="1"/>
    <col min="22" max="22" width="14.77734375" style="1" customWidth="1"/>
    <col min="23" max="23" width="11.21875" style="1" customWidth="1"/>
    <col min="24" max="24" width="10" style="1" customWidth="1"/>
    <col min="25" max="25" width="11.77734375" style="1" customWidth="1"/>
    <col min="26" max="27" width="12.21875" style="1" customWidth="1"/>
    <col min="28" max="29" width="11.21875" style="1" customWidth="1"/>
    <col min="30" max="30" width="12.21875" style="1" customWidth="1"/>
    <col min="31" max="31" width="16.44140625" style="1" customWidth="1"/>
    <col min="32" max="33" width="11.21875" style="1" customWidth="1"/>
    <col min="34" max="34" width="24.21875" style="1" customWidth="1"/>
    <col min="35" max="35" width="19.44140625" style="1" customWidth="1"/>
    <col min="36" max="36" width="10.44140625" style="1" customWidth="1"/>
    <col min="37" max="16384" width="9.21875" style="1"/>
  </cols>
  <sheetData>
    <row r="1" spans="1:38" customFormat="1" ht="26.25" customHeight="1" x14ac:dyDescent="0.3">
      <c r="AK1" s="15"/>
      <c r="AL1" s="15"/>
    </row>
    <row r="2" spans="1:38" customFormat="1" ht="15.6" x14ac:dyDescent="0.3">
      <c r="B2" s="290" t="s">
        <v>78</v>
      </c>
      <c r="C2" s="290"/>
      <c r="D2" s="290"/>
      <c r="E2" s="290"/>
      <c r="F2" s="290"/>
      <c r="G2" s="290"/>
      <c r="H2" s="290"/>
      <c r="I2" s="290"/>
      <c r="J2" s="290"/>
      <c r="K2" s="290"/>
      <c r="L2" s="290"/>
      <c r="M2" s="290"/>
      <c r="N2" s="290"/>
      <c r="O2" s="290"/>
      <c r="P2" s="290"/>
      <c r="Q2" s="290"/>
      <c r="R2" s="290"/>
      <c r="S2" s="290"/>
      <c r="T2" s="290"/>
      <c r="U2" s="290"/>
      <c r="V2" s="290"/>
      <c r="W2" s="290"/>
      <c r="X2" s="290"/>
      <c r="Y2" s="290"/>
      <c r="Z2" s="290"/>
      <c r="AA2" s="290"/>
      <c r="AB2" s="290"/>
      <c r="AC2" s="290"/>
      <c r="AD2" s="290"/>
      <c r="AE2" s="290"/>
      <c r="AF2" s="290"/>
      <c r="AG2" s="290"/>
      <c r="AH2" s="290"/>
      <c r="AI2" s="290"/>
      <c r="AK2" s="15"/>
      <c r="AL2" s="15"/>
    </row>
    <row r="3" spans="1:38" customFormat="1" ht="14.4" x14ac:dyDescent="0.3">
      <c r="AK3" s="15"/>
      <c r="AL3" s="15"/>
    </row>
    <row r="4" spans="1:38" customFormat="1" ht="14.4" x14ac:dyDescent="0.3">
      <c r="AK4" s="15"/>
      <c r="AL4" s="15"/>
    </row>
    <row r="5" spans="1:38" customFormat="1" ht="14.4" x14ac:dyDescent="0.3">
      <c r="K5" s="291"/>
      <c r="L5" s="291"/>
      <c r="M5" s="291"/>
      <c r="N5" s="291"/>
      <c r="O5" s="291"/>
      <c r="P5" s="291"/>
      <c r="Q5" s="291"/>
      <c r="R5" s="291"/>
      <c r="S5" s="291"/>
      <c r="T5" s="291"/>
      <c r="U5" s="291"/>
      <c r="AK5" s="15"/>
      <c r="AL5" s="15"/>
    </row>
    <row r="6" spans="1:38" customFormat="1" ht="14.4" x14ac:dyDescent="0.3">
      <c r="AK6" s="15"/>
      <c r="AL6" s="15"/>
    </row>
    <row r="7" spans="1:38" customFormat="1" ht="90" customHeight="1" x14ac:dyDescent="0.3">
      <c r="B7" s="292" t="s">
        <v>0</v>
      </c>
      <c r="C7" s="292" t="s">
        <v>79</v>
      </c>
      <c r="D7" s="292" t="s">
        <v>28</v>
      </c>
      <c r="E7" s="292" t="s">
        <v>80</v>
      </c>
      <c r="F7" s="292" t="s">
        <v>30</v>
      </c>
      <c r="G7" s="292" t="s">
        <v>3</v>
      </c>
      <c r="H7" s="292" t="s">
        <v>4</v>
      </c>
      <c r="I7" s="292" t="s">
        <v>81</v>
      </c>
      <c r="J7" s="293" t="s">
        <v>6</v>
      </c>
      <c r="K7" s="293"/>
      <c r="L7" s="293"/>
      <c r="M7" s="293"/>
      <c r="N7" s="284" t="s">
        <v>47</v>
      </c>
      <c r="O7" s="292" t="s">
        <v>82</v>
      </c>
      <c r="P7" s="294" t="s">
        <v>42</v>
      </c>
      <c r="Q7" s="294" t="s">
        <v>32</v>
      </c>
      <c r="R7" s="294" t="s">
        <v>37</v>
      </c>
      <c r="S7" s="294" t="s">
        <v>33</v>
      </c>
      <c r="T7" s="286" t="s">
        <v>55</v>
      </c>
      <c r="U7" s="286" t="s">
        <v>57</v>
      </c>
      <c r="V7" s="287" t="s">
        <v>59</v>
      </c>
      <c r="W7" s="287"/>
      <c r="X7" s="287"/>
      <c r="Y7" s="287"/>
      <c r="Z7" s="287"/>
      <c r="AA7" s="287"/>
      <c r="AB7" s="286" t="s">
        <v>69</v>
      </c>
      <c r="AC7" s="288" t="s">
        <v>75</v>
      </c>
      <c r="AD7" s="295" t="s">
        <v>77</v>
      </c>
      <c r="AE7" s="296"/>
      <c r="AF7" s="297"/>
      <c r="AG7" s="284" t="s">
        <v>27</v>
      </c>
      <c r="AH7" s="292" t="s">
        <v>83</v>
      </c>
      <c r="AI7" s="292" t="s">
        <v>84</v>
      </c>
      <c r="AJ7" s="284" t="s">
        <v>35</v>
      </c>
      <c r="AK7" s="15"/>
      <c r="AL7" s="15"/>
    </row>
    <row r="8" spans="1:38" customFormat="1" ht="87" customHeight="1" x14ac:dyDescent="0.3">
      <c r="B8" s="292"/>
      <c r="C8" s="292"/>
      <c r="D8" s="292"/>
      <c r="E8" s="292"/>
      <c r="F8" s="292"/>
      <c r="G8" s="292"/>
      <c r="H8" s="292"/>
      <c r="I8" s="292"/>
      <c r="J8" s="16" t="s">
        <v>7</v>
      </c>
      <c r="K8" s="16" t="s">
        <v>8</v>
      </c>
      <c r="L8" s="16" t="s">
        <v>9</v>
      </c>
      <c r="M8" s="16" t="s">
        <v>10</v>
      </c>
      <c r="N8" s="285"/>
      <c r="O8" s="292"/>
      <c r="P8" s="294"/>
      <c r="Q8" s="294"/>
      <c r="R8" s="294"/>
      <c r="S8" s="294"/>
      <c r="T8" s="286"/>
      <c r="U8" s="286"/>
      <c r="V8" s="17" t="s">
        <v>61</v>
      </c>
      <c r="W8" s="17" t="s">
        <v>62</v>
      </c>
      <c r="X8" s="17" t="s">
        <v>15</v>
      </c>
      <c r="Y8" s="17" t="s">
        <v>63</v>
      </c>
      <c r="Z8" s="17" t="s">
        <v>60</v>
      </c>
      <c r="AA8" s="17" t="s">
        <v>25</v>
      </c>
      <c r="AB8" s="286"/>
      <c r="AC8" s="289"/>
      <c r="AD8" s="18" t="s">
        <v>16</v>
      </c>
      <c r="AE8" s="18" t="s">
        <v>85</v>
      </c>
      <c r="AF8" s="18" t="s">
        <v>86</v>
      </c>
      <c r="AG8" s="285"/>
      <c r="AH8" s="292"/>
      <c r="AI8" s="292"/>
      <c r="AJ8" s="285"/>
      <c r="AK8" s="15"/>
      <c r="AL8" s="15"/>
    </row>
    <row r="9" spans="1:38" customFormat="1" ht="14.4" x14ac:dyDescent="0.3">
      <c r="B9" s="19">
        <v>1</v>
      </c>
      <c r="C9" s="19">
        <v>2</v>
      </c>
      <c r="D9" s="19">
        <v>3</v>
      </c>
      <c r="E9" s="19">
        <v>4</v>
      </c>
      <c r="F9" s="19">
        <v>5</v>
      </c>
      <c r="G9" s="19">
        <v>6</v>
      </c>
      <c r="H9" s="19">
        <v>7</v>
      </c>
      <c r="I9" s="19">
        <v>8</v>
      </c>
      <c r="J9" s="19">
        <v>9</v>
      </c>
      <c r="K9" s="19">
        <v>10</v>
      </c>
      <c r="L9" s="19">
        <v>11</v>
      </c>
      <c r="M9" s="19">
        <v>12</v>
      </c>
      <c r="N9" s="19">
        <v>13</v>
      </c>
      <c r="O9" s="19">
        <v>14</v>
      </c>
      <c r="P9" s="19">
        <v>15</v>
      </c>
      <c r="Q9" s="19">
        <v>16</v>
      </c>
      <c r="R9" s="19">
        <v>17</v>
      </c>
      <c r="S9" s="19">
        <v>18</v>
      </c>
      <c r="T9" s="19">
        <v>19</v>
      </c>
      <c r="U9" s="19">
        <v>20</v>
      </c>
      <c r="V9" s="19">
        <v>21</v>
      </c>
      <c r="W9" s="19">
        <v>22</v>
      </c>
      <c r="X9" s="19">
        <v>23</v>
      </c>
      <c r="Y9" s="19">
        <v>24</v>
      </c>
      <c r="Z9" s="19">
        <v>25</v>
      </c>
      <c r="AA9" s="19">
        <v>26</v>
      </c>
      <c r="AB9" s="19">
        <v>27</v>
      </c>
      <c r="AC9" s="19">
        <v>28</v>
      </c>
      <c r="AD9" s="19">
        <v>29</v>
      </c>
      <c r="AE9" s="19">
        <v>30</v>
      </c>
      <c r="AF9" s="19">
        <v>31</v>
      </c>
      <c r="AG9" s="19">
        <v>32</v>
      </c>
      <c r="AH9" s="19">
        <v>33</v>
      </c>
      <c r="AI9" s="19">
        <v>34</v>
      </c>
      <c r="AJ9" s="19">
        <v>35</v>
      </c>
      <c r="AK9" s="15"/>
      <c r="AL9" s="15"/>
    </row>
    <row r="10" spans="1:38" s="20" customFormat="1" ht="61.5" customHeight="1" x14ac:dyDescent="0.3">
      <c r="B10" s="281" t="s">
        <v>87</v>
      </c>
      <c r="C10" s="237" t="s">
        <v>88</v>
      </c>
      <c r="D10" s="258" t="s">
        <v>89</v>
      </c>
      <c r="E10" s="243" t="s">
        <v>90</v>
      </c>
      <c r="F10" s="261" t="s">
        <v>91</v>
      </c>
      <c r="G10" s="243" t="s">
        <v>92</v>
      </c>
      <c r="H10" s="243" t="s">
        <v>93</v>
      </c>
      <c r="I10" s="243" t="s">
        <v>93</v>
      </c>
      <c r="J10" s="21" t="s">
        <v>94</v>
      </c>
      <c r="K10" s="22" t="s">
        <v>95</v>
      </c>
      <c r="L10" s="23" t="s">
        <v>96</v>
      </c>
      <c r="M10" s="24">
        <v>1693</v>
      </c>
      <c r="N10" s="240" t="s">
        <v>97</v>
      </c>
      <c r="O10" s="252" t="s">
        <v>98</v>
      </c>
      <c r="P10" s="240" t="s">
        <v>99</v>
      </c>
      <c r="Q10" s="240" t="s">
        <v>100</v>
      </c>
      <c r="R10" s="240" t="s">
        <v>101</v>
      </c>
      <c r="S10" s="240" t="s">
        <v>102</v>
      </c>
      <c r="T10" s="240">
        <f>U10</f>
        <v>1183776</v>
      </c>
      <c r="U10" s="240">
        <f>V10+Y10</f>
        <v>1183776</v>
      </c>
      <c r="V10" s="240">
        <f>1097350</f>
        <v>1097350</v>
      </c>
      <c r="W10" s="240"/>
      <c r="X10" s="240"/>
      <c r="Y10" s="240">
        <v>86426</v>
      </c>
      <c r="Z10" s="240"/>
      <c r="AA10" s="240"/>
      <c r="AB10" s="240">
        <f>107224</f>
        <v>107224</v>
      </c>
      <c r="AC10" s="240" t="s">
        <v>103</v>
      </c>
      <c r="AD10" s="240"/>
      <c r="AE10" s="278">
        <f t="shared" ref="AE10" si="0">U10</f>
        <v>1183776</v>
      </c>
      <c r="AF10" s="240"/>
      <c r="AG10" s="240"/>
      <c r="AH10" s="265">
        <v>45170</v>
      </c>
      <c r="AI10" s="265">
        <v>45231</v>
      </c>
      <c r="AJ10" s="265"/>
      <c r="AK10" s="25"/>
      <c r="AL10" s="25"/>
    </row>
    <row r="11" spans="1:38" s="20" customFormat="1" ht="44.25" customHeight="1" x14ac:dyDescent="0.3">
      <c r="B11" s="282"/>
      <c r="C11" s="238"/>
      <c r="D11" s="259"/>
      <c r="E11" s="244"/>
      <c r="F11" s="261"/>
      <c r="G11" s="244"/>
      <c r="H11" s="244"/>
      <c r="I11" s="244"/>
      <c r="J11" s="21" t="s">
        <v>104</v>
      </c>
      <c r="K11" s="22" t="s">
        <v>105</v>
      </c>
      <c r="L11" s="23" t="s">
        <v>106</v>
      </c>
      <c r="M11" s="24">
        <v>2105</v>
      </c>
      <c r="N11" s="241"/>
      <c r="O11" s="253"/>
      <c r="P11" s="241"/>
      <c r="Q11" s="241"/>
      <c r="R11" s="241"/>
      <c r="S11" s="241"/>
      <c r="T11" s="241"/>
      <c r="U11" s="241"/>
      <c r="V11" s="241"/>
      <c r="W11" s="241"/>
      <c r="X11" s="241"/>
      <c r="Y11" s="241"/>
      <c r="Z11" s="241"/>
      <c r="AA11" s="241"/>
      <c r="AB11" s="241"/>
      <c r="AC11" s="241"/>
      <c r="AD11" s="241"/>
      <c r="AE11" s="279"/>
      <c r="AF11" s="241"/>
      <c r="AG11" s="241"/>
      <c r="AH11" s="266"/>
      <c r="AI11" s="266"/>
      <c r="AJ11" s="266"/>
      <c r="AK11" s="26"/>
      <c r="AL11" s="25"/>
    </row>
    <row r="12" spans="1:38" s="20" customFormat="1" ht="127.5" customHeight="1" x14ac:dyDescent="0.3">
      <c r="B12" s="283"/>
      <c r="C12" s="239"/>
      <c r="D12" s="260"/>
      <c r="E12" s="245"/>
      <c r="F12" s="261"/>
      <c r="G12" s="245"/>
      <c r="H12" s="245"/>
      <c r="I12" s="245"/>
      <c r="J12" s="21" t="s">
        <v>107</v>
      </c>
      <c r="K12" s="22" t="s">
        <v>108</v>
      </c>
      <c r="L12" s="23" t="s">
        <v>109</v>
      </c>
      <c r="M12" s="24">
        <v>2610</v>
      </c>
      <c r="N12" s="242"/>
      <c r="O12" s="254"/>
      <c r="P12" s="242"/>
      <c r="Q12" s="242"/>
      <c r="R12" s="242"/>
      <c r="S12" s="242"/>
      <c r="T12" s="242"/>
      <c r="U12" s="242"/>
      <c r="V12" s="242"/>
      <c r="W12" s="242"/>
      <c r="X12" s="242"/>
      <c r="Y12" s="242"/>
      <c r="Z12" s="242"/>
      <c r="AA12" s="242"/>
      <c r="AB12" s="242"/>
      <c r="AC12" s="242"/>
      <c r="AD12" s="242"/>
      <c r="AE12" s="280"/>
      <c r="AF12" s="242"/>
      <c r="AG12" s="242"/>
      <c r="AH12" s="267"/>
      <c r="AI12" s="267"/>
      <c r="AJ12" s="267"/>
      <c r="AK12" s="25"/>
      <c r="AL12" s="25"/>
    </row>
    <row r="13" spans="1:38" s="20" customFormat="1" ht="100.8" x14ac:dyDescent="0.3">
      <c r="B13" s="275" t="s">
        <v>110</v>
      </c>
      <c r="C13" s="231" t="s">
        <v>111</v>
      </c>
      <c r="D13" s="258" t="s">
        <v>89</v>
      </c>
      <c r="E13" s="243" t="s">
        <v>90</v>
      </c>
      <c r="F13" s="268" t="s">
        <v>112</v>
      </c>
      <c r="G13" s="243" t="s">
        <v>92</v>
      </c>
      <c r="H13" s="243" t="s">
        <v>93</v>
      </c>
      <c r="I13" s="243" t="s">
        <v>93</v>
      </c>
      <c r="J13" s="21" t="s">
        <v>94</v>
      </c>
      <c r="K13" s="22" t="s">
        <v>95</v>
      </c>
      <c r="L13" s="23" t="s">
        <v>96</v>
      </c>
      <c r="M13" s="27">
        <v>1200</v>
      </c>
      <c r="N13" s="262" t="s">
        <v>97</v>
      </c>
      <c r="O13" s="253" t="s">
        <v>113</v>
      </c>
      <c r="P13" s="262" t="s">
        <v>99</v>
      </c>
      <c r="Q13" s="262" t="s">
        <v>100</v>
      </c>
      <c r="R13" s="262" t="s">
        <v>101</v>
      </c>
      <c r="S13" s="262" t="s">
        <v>102</v>
      </c>
      <c r="T13" s="240">
        <f>U13</f>
        <v>1618139</v>
      </c>
      <c r="U13" s="240">
        <f>V13+Y13</f>
        <v>1618139</v>
      </c>
      <c r="V13" s="240">
        <f>1500000</f>
        <v>1500000</v>
      </c>
      <c r="W13" s="240"/>
      <c r="X13" s="272"/>
      <c r="Y13" s="240">
        <v>118139</v>
      </c>
      <c r="Z13" s="240"/>
      <c r="AA13" s="272"/>
      <c r="AB13" s="240">
        <f>146567</f>
        <v>146567</v>
      </c>
      <c r="AC13" s="262" t="s">
        <v>103</v>
      </c>
      <c r="AD13" s="240"/>
      <c r="AE13" s="240">
        <f t="shared" ref="AE13" si="1">U13</f>
        <v>1618139</v>
      </c>
      <c r="AF13" s="262"/>
      <c r="AG13" s="262"/>
      <c r="AH13" s="265">
        <v>45108</v>
      </c>
      <c r="AI13" s="265">
        <v>45170</v>
      </c>
      <c r="AJ13" s="265"/>
      <c r="AK13" s="25"/>
      <c r="AL13" s="25"/>
    </row>
    <row r="14" spans="1:38" s="20" customFormat="1" ht="100.8" x14ac:dyDescent="0.3">
      <c r="B14" s="276"/>
      <c r="C14" s="232"/>
      <c r="D14" s="259"/>
      <c r="E14" s="244"/>
      <c r="F14" s="268"/>
      <c r="G14" s="244"/>
      <c r="H14" s="244"/>
      <c r="I14" s="244"/>
      <c r="J14" s="21" t="s">
        <v>104</v>
      </c>
      <c r="K14" s="22" t="s">
        <v>105</v>
      </c>
      <c r="L14" s="23" t="s">
        <v>106</v>
      </c>
      <c r="M14" s="27">
        <v>2488</v>
      </c>
      <c r="N14" s="263"/>
      <c r="O14" s="253"/>
      <c r="P14" s="263"/>
      <c r="Q14" s="263"/>
      <c r="R14" s="263"/>
      <c r="S14" s="263"/>
      <c r="T14" s="241"/>
      <c r="U14" s="241"/>
      <c r="V14" s="241"/>
      <c r="W14" s="241"/>
      <c r="X14" s="273"/>
      <c r="Y14" s="241"/>
      <c r="Z14" s="241"/>
      <c r="AA14" s="273"/>
      <c r="AB14" s="241"/>
      <c r="AC14" s="263"/>
      <c r="AD14" s="241"/>
      <c r="AE14" s="241"/>
      <c r="AF14" s="263"/>
      <c r="AG14" s="263"/>
      <c r="AH14" s="266"/>
      <c r="AI14" s="266"/>
      <c r="AJ14" s="266"/>
      <c r="AK14" s="26"/>
      <c r="AL14" s="25"/>
    </row>
    <row r="15" spans="1:38" s="20" customFormat="1" ht="100.8" x14ac:dyDescent="0.3">
      <c r="B15" s="277"/>
      <c r="C15" s="233"/>
      <c r="D15" s="260"/>
      <c r="E15" s="245"/>
      <c r="F15" s="268"/>
      <c r="G15" s="245"/>
      <c r="H15" s="245"/>
      <c r="I15" s="245"/>
      <c r="J15" s="28" t="s">
        <v>107</v>
      </c>
      <c r="K15" s="29" t="s">
        <v>108</v>
      </c>
      <c r="L15" s="30" t="s">
        <v>109</v>
      </c>
      <c r="M15" s="31">
        <v>2488</v>
      </c>
      <c r="N15" s="264"/>
      <c r="O15" s="254"/>
      <c r="P15" s="264"/>
      <c r="Q15" s="264"/>
      <c r="R15" s="264"/>
      <c r="S15" s="264"/>
      <c r="T15" s="242"/>
      <c r="U15" s="242"/>
      <c r="V15" s="242"/>
      <c r="W15" s="242"/>
      <c r="X15" s="274"/>
      <c r="Y15" s="242"/>
      <c r="Z15" s="242"/>
      <c r="AA15" s="274"/>
      <c r="AB15" s="242"/>
      <c r="AC15" s="264"/>
      <c r="AD15" s="242"/>
      <c r="AE15" s="242"/>
      <c r="AF15" s="264"/>
      <c r="AG15" s="264"/>
      <c r="AH15" s="267"/>
      <c r="AI15" s="267"/>
      <c r="AJ15" s="267"/>
      <c r="AK15" s="25"/>
      <c r="AL15" s="25"/>
    </row>
    <row r="16" spans="1:38" s="34" customFormat="1" ht="100.8" x14ac:dyDescent="0.3">
      <c r="A16" s="32"/>
      <c r="B16" s="227" t="s">
        <v>114</v>
      </c>
      <c r="C16" s="243" t="s">
        <v>115</v>
      </c>
      <c r="D16" s="258" t="s">
        <v>89</v>
      </c>
      <c r="E16" s="243" t="s">
        <v>90</v>
      </c>
      <c r="F16" s="261" t="s">
        <v>116</v>
      </c>
      <c r="G16" s="243" t="s">
        <v>92</v>
      </c>
      <c r="H16" s="243" t="s">
        <v>93</v>
      </c>
      <c r="I16" s="243" t="s">
        <v>93</v>
      </c>
      <c r="J16" s="21" t="s">
        <v>94</v>
      </c>
      <c r="K16" s="22" t="s">
        <v>95</v>
      </c>
      <c r="L16" s="23" t="s">
        <v>96</v>
      </c>
      <c r="M16" s="27">
        <v>60</v>
      </c>
      <c r="N16" s="262" t="s">
        <v>97</v>
      </c>
      <c r="O16" s="261" t="s">
        <v>117</v>
      </c>
      <c r="P16" s="243" t="s">
        <v>99</v>
      </c>
      <c r="Q16" s="243" t="s">
        <v>100</v>
      </c>
      <c r="R16" s="243" t="s">
        <v>101</v>
      </c>
      <c r="S16" s="243"/>
      <c r="T16" s="240">
        <f>U16+U19</f>
        <v>641863</v>
      </c>
      <c r="U16" s="240">
        <f>V16+Y16</f>
        <v>366779</v>
      </c>
      <c r="V16" s="240">
        <f>340000</f>
        <v>340000</v>
      </c>
      <c r="W16" s="240"/>
      <c r="X16" s="240"/>
      <c r="Y16" s="240">
        <v>26779</v>
      </c>
      <c r="Z16" s="240"/>
      <c r="AA16" s="240"/>
      <c r="AB16" s="240">
        <f>33221</f>
        <v>33221</v>
      </c>
      <c r="AC16" s="240" t="s">
        <v>103</v>
      </c>
      <c r="AD16" s="240"/>
      <c r="AE16" s="240">
        <f t="shared" ref="AE16" si="2">U16</f>
        <v>366779</v>
      </c>
      <c r="AF16" s="240"/>
      <c r="AG16" s="240"/>
      <c r="AH16" s="265">
        <v>45170</v>
      </c>
      <c r="AI16" s="265">
        <v>45231</v>
      </c>
      <c r="AJ16" s="265"/>
      <c r="AK16" s="33"/>
      <c r="AL16" s="33"/>
    </row>
    <row r="17" spans="1:38" s="20" customFormat="1" ht="100.8" x14ac:dyDescent="0.3">
      <c r="A17" s="35"/>
      <c r="B17" s="228"/>
      <c r="C17" s="244"/>
      <c r="D17" s="259"/>
      <c r="E17" s="244"/>
      <c r="F17" s="261"/>
      <c r="G17" s="244"/>
      <c r="H17" s="244"/>
      <c r="I17" s="244"/>
      <c r="J17" s="21" t="s">
        <v>104</v>
      </c>
      <c r="K17" s="22" t="s">
        <v>105</v>
      </c>
      <c r="L17" s="23" t="s">
        <v>106</v>
      </c>
      <c r="M17" s="27">
        <v>160</v>
      </c>
      <c r="N17" s="263"/>
      <c r="O17" s="261"/>
      <c r="P17" s="244"/>
      <c r="Q17" s="244"/>
      <c r="R17" s="244"/>
      <c r="S17" s="244"/>
      <c r="T17" s="241"/>
      <c r="U17" s="241"/>
      <c r="V17" s="241"/>
      <c r="W17" s="241"/>
      <c r="X17" s="241"/>
      <c r="Y17" s="241"/>
      <c r="Z17" s="241"/>
      <c r="AA17" s="241"/>
      <c r="AB17" s="241"/>
      <c r="AC17" s="241"/>
      <c r="AD17" s="241"/>
      <c r="AE17" s="241"/>
      <c r="AF17" s="241"/>
      <c r="AG17" s="241"/>
      <c r="AH17" s="266"/>
      <c r="AI17" s="266"/>
      <c r="AJ17" s="266"/>
      <c r="AK17" s="36"/>
      <c r="AL17" s="25"/>
    </row>
    <row r="18" spans="1:38" s="39" customFormat="1" ht="100.8" x14ac:dyDescent="0.3">
      <c r="A18" s="37"/>
      <c r="B18" s="228"/>
      <c r="C18" s="244"/>
      <c r="D18" s="259"/>
      <c r="E18" s="244"/>
      <c r="F18" s="261"/>
      <c r="G18" s="244"/>
      <c r="H18" s="245"/>
      <c r="I18" s="245"/>
      <c r="J18" s="21" t="s">
        <v>107</v>
      </c>
      <c r="K18" s="22" t="s">
        <v>108</v>
      </c>
      <c r="L18" s="23" t="s">
        <v>109</v>
      </c>
      <c r="M18" s="27">
        <v>900</v>
      </c>
      <c r="N18" s="264"/>
      <c r="O18" s="261"/>
      <c r="P18" s="244"/>
      <c r="Q18" s="244"/>
      <c r="R18" s="244"/>
      <c r="S18" s="244"/>
      <c r="T18" s="241"/>
      <c r="U18" s="242"/>
      <c r="V18" s="242"/>
      <c r="W18" s="242"/>
      <c r="X18" s="242"/>
      <c r="Y18" s="242"/>
      <c r="Z18" s="242"/>
      <c r="AA18" s="242"/>
      <c r="AB18" s="242"/>
      <c r="AC18" s="242"/>
      <c r="AD18" s="242"/>
      <c r="AE18" s="242"/>
      <c r="AF18" s="241"/>
      <c r="AG18" s="241"/>
      <c r="AH18" s="266"/>
      <c r="AI18" s="266"/>
      <c r="AJ18" s="266"/>
      <c r="AK18" s="38"/>
      <c r="AL18" s="38"/>
    </row>
    <row r="19" spans="1:38" s="20" customFormat="1" ht="100.8" x14ac:dyDescent="0.3">
      <c r="B19" s="228"/>
      <c r="C19" s="244"/>
      <c r="D19" s="259"/>
      <c r="E19" s="244"/>
      <c r="F19" s="268" t="s">
        <v>118</v>
      </c>
      <c r="G19" s="244"/>
      <c r="H19" s="243" t="s">
        <v>93</v>
      </c>
      <c r="I19" s="243" t="s">
        <v>93</v>
      </c>
      <c r="J19" s="21" t="s">
        <v>94</v>
      </c>
      <c r="K19" s="22" t="s">
        <v>95</v>
      </c>
      <c r="L19" s="23" t="s">
        <v>96</v>
      </c>
      <c r="M19" s="27">
        <v>507</v>
      </c>
      <c r="N19" s="262" t="s">
        <v>97</v>
      </c>
      <c r="O19" s="269" t="s">
        <v>119</v>
      </c>
      <c r="P19" s="244"/>
      <c r="Q19" s="244"/>
      <c r="R19" s="244"/>
      <c r="S19" s="244"/>
      <c r="T19" s="241"/>
      <c r="U19" s="240">
        <f>V19+Y19</f>
        <v>275084</v>
      </c>
      <c r="V19" s="240">
        <f>255000</f>
        <v>255000</v>
      </c>
      <c r="W19" s="240"/>
      <c r="X19" s="240"/>
      <c r="Y19" s="240">
        <v>20084</v>
      </c>
      <c r="Z19" s="240"/>
      <c r="AA19" s="240"/>
      <c r="AB19" s="240">
        <f>24916</f>
        <v>24916</v>
      </c>
      <c r="AC19" s="240" t="s">
        <v>103</v>
      </c>
      <c r="AD19" s="240"/>
      <c r="AE19" s="240">
        <f t="shared" ref="AE19" si="3">U19</f>
        <v>275084</v>
      </c>
      <c r="AF19" s="241"/>
      <c r="AG19" s="241"/>
      <c r="AH19" s="266"/>
      <c r="AI19" s="266"/>
      <c r="AJ19" s="266"/>
      <c r="AK19" s="25"/>
      <c r="AL19" s="25"/>
    </row>
    <row r="20" spans="1:38" s="20" customFormat="1" ht="100.8" x14ac:dyDescent="0.3">
      <c r="B20" s="228"/>
      <c r="C20" s="244"/>
      <c r="D20" s="259"/>
      <c r="E20" s="244"/>
      <c r="F20" s="268"/>
      <c r="G20" s="244"/>
      <c r="H20" s="244"/>
      <c r="I20" s="244"/>
      <c r="J20" s="21" t="s">
        <v>104</v>
      </c>
      <c r="K20" s="22" t="s">
        <v>105</v>
      </c>
      <c r="L20" s="23" t="s">
        <v>106</v>
      </c>
      <c r="M20" s="27">
        <v>507</v>
      </c>
      <c r="N20" s="263"/>
      <c r="O20" s="270"/>
      <c r="P20" s="244"/>
      <c r="Q20" s="244"/>
      <c r="R20" s="244"/>
      <c r="S20" s="244"/>
      <c r="T20" s="241"/>
      <c r="U20" s="241"/>
      <c r="V20" s="241"/>
      <c r="W20" s="241"/>
      <c r="X20" s="241"/>
      <c r="Y20" s="241"/>
      <c r="Z20" s="241"/>
      <c r="AA20" s="241"/>
      <c r="AB20" s="241"/>
      <c r="AC20" s="241"/>
      <c r="AD20" s="241"/>
      <c r="AE20" s="241"/>
      <c r="AF20" s="241"/>
      <c r="AG20" s="241"/>
      <c r="AH20" s="266"/>
      <c r="AI20" s="266"/>
      <c r="AJ20" s="266"/>
      <c r="AK20" s="26"/>
      <c r="AL20" s="25"/>
    </row>
    <row r="21" spans="1:38" s="20" customFormat="1" ht="100.8" x14ac:dyDescent="0.3">
      <c r="B21" s="229"/>
      <c r="C21" s="245"/>
      <c r="D21" s="260"/>
      <c r="E21" s="245"/>
      <c r="F21" s="268"/>
      <c r="G21" s="245"/>
      <c r="H21" s="245"/>
      <c r="I21" s="245"/>
      <c r="J21" s="21" t="s">
        <v>107</v>
      </c>
      <c r="K21" s="22" t="s">
        <v>108</v>
      </c>
      <c r="L21" s="23" t="s">
        <v>109</v>
      </c>
      <c r="M21" s="27">
        <v>1434</v>
      </c>
      <c r="N21" s="264"/>
      <c r="O21" s="271"/>
      <c r="P21" s="245"/>
      <c r="Q21" s="245"/>
      <c r="R21" s="245"/>
      <c r="S21" s="245"/>
      <c r="T21" s="242"/>
      <c r="U21" s="242"/>
      <c r="V21" s="242"/>
      <c r="W21" s="242"/>
      <c r="X21" s="242"/>
      <c r="Y21" s="242"/>
      <c r="Z21" s="242"/>
      <c r="AA21" s="242"/>
      <c r="AB21" s="242"/>
      <c r="AC21" s="242"/>
      <c r="AD21" s="242"/>
      <c r="AE21" s="242"/>
      <c r="AF21" s="242"/>
      <c r="AG21" s="242"/>
      <c r="AH21" s="267"/>
      <c r="AI21" s="267"/>
      <c r="AJ21" s="267"/>
      <c r="AK21" s="25"/>
      <c r="AL21" s="25"/>
    </row>
    <row r="22" spans="1:38" s="20" customFormat="1" ht="100.8" x14ac:dyDescent="0.3">
      <c r="B22" s="227" t="s">
        <v>120</v>
      </c>
      <c r="C22" s="237" t="s">
        <v>121</v>
      </c>
      <c r="D22" s="258" t="s">
        <v>89</v>
      </c>
      <c r="E22" s="243" t="s">
        <v>90</v>
      </c>
      <c r="F22" s="261" t="s">
        <v>122</v>
      </c>
      <c r="G22" s="243" t="s">
        <v>92</v>
      </c>
      <c r="H22" s="243" t="s">
        <v>93</v>
      </c>
      <c r="I22" s="243" t="s">
        <v>93</v>
      </c>
      <c r="J22" s="21" t="s">
        <v>94</v>
      </c>
      <c r="K22" s="22" t="s">
        <v>95</v>
      </c>
      <c r="L22" s="23" t="s">
        <v>96</v>
      </c>
      <c r="M22" s="27">
        <v>90</v>
      </c>
      <c r="N22" s="262" t="s">
        <v>97</v>
      </c>
      <c r="O22" s="252" t="s">
        <v>123</v>
      </c>
      <c r="P22" s="243" t="s">
        <v>99</v>
      </c>
      <c r="Q22" s="243" t="s">
        <v>100</v>
      </c>
      <c r="R22" s="243" t="s">
        <v>101</v>
      </c>
      <c r="S22" s="243" t="s">
        <v>102</v>
      </c>
      <c r="T22" s="240">
        <f>U22+U25</f>
        <v>2113775</v>
      </c>
      <c r="U22" s="240">
        <f>V22+Y22</f>
        <v>539380</v>
      </c>
      <c r="V22" s="240">
        <f>500000</f>
        <v>500000</v>
      </c>
      <c r="W22" s="240"/>
      <c r="X22" s="240"/>
      <c r="Y22" s="240">
        <v>39380</v>
      </c>
      <c r="Z22" s="240"/>
      <c r="AA22" s="240"/>
      <c r="AB22" s="240">
        <f>48856</f>
        <v>48856</v>
      </c>
      <c r="AC22" s="240" t="s">
        <v>103</v>
      </c>
      <c r="AD22" s="240"/>
      <c r="AE22" s="240">
        <f t="shared" ref="AE22" si="4">U22</f>
        <v>539380</v>
      </c>
      <c r="AF22" s="240"/>
      <c r="AG22" s="240"/>
      <c r="AH22" s="234">
        <v>45200</v>
      </c>
      <c r="AI22" s="209">
        <v>45261</v>
      </c>
      <c r="AJ22" s="209"/>
      <c r="AK22" s="25"/>
      <c r="AL22" s="25"/>
    </row>
    <row r="23" spans="1:38" s="20" customFormat="1" ht="100.8" x14ac:dyDescent="0.3">
      <c r="B23" s="228"/>
      <c r="C23" s="238"/>
      <c r="D23" s="259"/>
      <c r="E23" s="244"/>
      <c r="F23" s="261"/>
      <c r="G23" s="244"/>
      <c r="H23" s="244"/>
      <c r="I23" s="244"/>
      <c r="J23" s="21" t="s">
        <v>104</v>
      </c>
      <c r="K23" s="22" t="s">
        <v>105</v>
      </c>
      <c r="L23" s="23" t="s">
        <v>106</v>
      </c>
      <c r="M23" s="27">
        <v>910</v>
      </c>
      <c r="N23" s="263"/>
      <c r="O23" s="253"/>
      <c r="P23" s="244"/>
      <c r="Q23" s="244"/>
      <c r="R23" s="244"/>
      <c r="S23" s="244"/>
      <c r="T23" s="241"/>
      <c r="U23" s="241"/>
      <c r="V23" s="241"/>
      <c r="W23" s="241"/>
      <c r="X23" s="241"/>
      <c r="Y23" s="241"/>
      <c r="Z23" s="241"/>
      <c r="AA23" s="241"/>
      <c r="AB23" s="241"/>
      <c r="AC23" s="241"/>
      <c r="AD23" s="241"/>
      <c r="AE23" s="241"/>
      <c r="AF23" s="241"/>
      <c r="AG23" s="241"/>
      <c r="AH23" s="235"/>
      <c r="AI23" s="210"/>
      <c r="AJ23" s="210"/>
      <c r="AK23" s="26"/>
      <c r="AL23" s="25"/>
    </row>
    <row r="24" spans="1:38" s="20" customFormat="1" ht="100.8" x14ac:dyDescent="0.3">
      <c r="B24" s="228"/>
      <c r="C24" s="238"/>
      <c r="D24" s="259"/>
      <c r="E24" s="244"/>
      <c r="F24" s="261"/>
      <c r="G24" s="244"/>
      <c r="H24" s="245"/>
      <c r="I24" s="245"/>
      <c r="J24" s="21" t="s">
        <v>107</v>
      </c>
      <c r="K24" s="22" t="s">
        <v>108</v>
      </c>
      <c r="L24" s="23" t="s">
        <v>109</v>
      </c>
      <c r="M24" s="27">
        <v>2015</v>
      </c>
      <c r="N24" s="264"/>
      <c r="O24" s="254"/>
      <c r="P24" s="244"/>
      <c r="Q24" s="244"/>
      <c r="R24" s="244"/>
      <c r="S24" s="244"/>
      <c r="T24" s="241"/>
      <c r="U24" s="242"/>
      <c r="V24" s="242"/>
      <c r="W24" s="242"/>
      <c r="X24" s="242"/>
      <c r="Y24" s="242"/>
      <c r="Z24" s="242"/>
      <c r="AA24" s="242"/>
      <c r="AB24" s="242"/>
      <c r="AC24" s="242"/>
      <c r="AD24" s="242"/>
      <c r="AE24" s="242"/>
      <c r="AF24" s="241"/>
      <c r="AG24" s="241"/>
      <c r="AH24" s="235"/>
      <c r="AI24" s="210"/>
      <c r="AJ24" s="210"/>
      <c r="AK24" s="25"/>
      <c r="AL24" s="25"/>
    </row>
    <row r="25" spans="1:38" s="20" customFormat="1" ht="100.8" x14ac:dyDescent="0.3">
      <c r="B25" s="228"/>
      <c r="C25" s="238"/>
      <c r="D25" s="259"/>
      <c r="E25" s="244"/>
      <c r="F25" s="261" t="s">
        <v>124</v>
      </c>
      <c r="G25" s="244"/>
      <c r="H25" s="243" t="s">
        <v>93</v>
      </c>
      <c r="I25" s="243" t="s">
        <v>93</v>
      </c>
      <c r="J25" s="21" t="s">
        <v>94</v>
      </c>
      <c r="K25" s="22" t="s">
        <v>95</v>
      </c>
      <c r="L25" s="23" t="s">
        <v>96</v>
      </c>
      <c r="M25" s="27">
        <v>339</v>
      </c>
      <c r="N25" s="262" t="s">
        <v>97</v>
      </c>
      <c r="O25" s="252" t="s">
        <v>125</v>
      </c>
      <c r="P25" s="244"/>
      <c r="Q25" s="244"/>
      <c r="R25" s="244"/>
      <c r="S25" s="244"/>
      <c r="T25" s="241"/>
      <c r="U25" s="240">
        <f>V25+Y25</f>
        <v>1574395</v>
      </c>
      <c r="V25" s="240">
        <f>1459450</f>
        <v>1459450</v>
      </c>
      <c r="W25" s="240"/>
      <c r="X25" s="240"/>
      <c r="Y25" s="240">
        <v>114945</v>
      </c>
      <c r="Z25" s="240"/>
      <c r="AA25" s="240"/>
      <c r="AB25" s="240">
        <f>142605</f>
        <v>142605</v>
      </c>
      <c r="AC25" s="240" t="s">
        <v>103</v>
      </c>
      <c r="AD25" s="240"/>
      <c r="AE25" s="240">
        <f t="shared" ref="AE25" si="5">U25</f>
        <v>1574395</v>
      </c>
      <c r="AF25" s="241"/>
      <c r="AG25" s="241"/>
      <c r="AH25" s="235"/>
      <c r="AI25" s="210"/>
      <c r="AJ25" s="210"/>
      <c r="AK25" s="25"/>
      <c r="AL25" s="25"/>
    </row>
    <row r="26" spans="1:38" s="20" customFormat="1" ht="100.8" x14ac:dyDescent="0.3">
      <c r="B26" s="228"/>
      <c r="C26" s="238"/>
      <c r="D26" s="259"/>
      <c r="E26" s="244"/>
      <c r="F26" s="261"/>
      <c r="G26" s="244"/>
      <c r="H26" s="244"/>
      <c r="I26" s="244"/>
      <c r="J26" s="21" t="s">
        <v>104</v>
      </c>
      <c r="K26" s="22" t="s">
        <v>105</v>
      </c>
      <c r="L26" s="23" t="s">
        <v>106</v>
      </c>
      <c r="M26" s="27">
        <v>1308</v>
      </c>
      <c r="N26" s="263"/>
      <c r="O26" s="253"/>
      <c r="P26" s="244"/>
      <c r="Q26" s="244"/>
      <c r="R26" s="244"/>
      <c r="S26" s="244"/>
      <c r="T26" s="241"/>
      <c r="U26" s="241"/>
      <c r="V26" s="241"/>
      <c r="W26" s="241"/>
      <c r="X26" s="241"/>
      <c r="Y26" s="241"/>
      <c r="Z26" s="241"/>
      <c r="AA26" s="241"/>
      <c r="AB26" s="241"/>
      <c r="AC26" s="241"/>
      <c r="AD26" s="241"/>
      <c r="AE26" s="241"/>
      <c r="AF26" s="241"/>
      <c r="AG26" s="241"/>
      <c r="AH26" s="235"/>
      <c r="AI26" s="210"/>
      <c r="AJ26" s="210"/>
      <c r="AK26" s="26"/>
      <c r="AL26" s="25"/>
    </row>
    <row r="27" spans="1:38" s="20" customFormat="1" ht="100.8" x14ac:dyDescent="0.3">
      <c r="B27" s="229"/>
      <c r="C27" s="239"/>
      <c r="D27" s="260"/>
      <c r="E27" s="245"/>
      <c r="F27" s="261"/>
      <c r="G27" s="245"/>
      <c r="H27" s="245"/>
      <c r="I27" s="245"/>
      <c r="J27" s="21" t="s">
        <v>107</v>
      </c>
      <c r="K27" s="22" t="s">
        <v>108</v>
      </c>
      <c r="L27" s="23" t="s">
        <v>109</v>
      </c>
      <c r="M27" s="27">
        <v>2600</v>
      </c>
      <c r="N27" s="264"/>
      <c r="O27" s="254"/>
      <c r="P27" s="245"/>
      <c r="Q27" s="245"/>
      <c r="R27" s="245"/>
      <c r="S27" s="245"/>
      <c r="T27" s="242"/>
      <c r="U27" s="242"/>
      <c r="V27" s="242"/>
      <c r="W27" s="242"/>
      <c r="X27" s="242"/>
      <c r="Y27" s="242"/>
      <c r="Z27" s="242"/>
      <c r="AA27" s="242"/>
      <c r="AB27" s="242"/>
      <c r="AC27" s="242"/>
      <c r="AD27" s="242"/>
      <c r="AE27" s="242"/>
      <c r="AF27" s="242"/>
      <c r="AG27" s="242"/>
      <c r="AH27" s="236"/>
      <c r="AI27" s="211"/>
      <c r="AJ27" s="211"/>
      <c r="AK27" s="25"/>
      <c r="AL27" s="25"/>
    </row>
    <row r="28" spans="1:38" s="20" customFormat="1" ht="100.8" x14ac:dyDescent="0.3">
      <c r="B28" s="255" t="s">
        <v>126</v>
      </c>
      <c r="C28" s="231" t="s">
        <v>127</v>
      </c>
      <c r="D28" s="258" t="s">
        <v>89</v>
      </c>
      <c r="E28" s="243" t="s">
        <v>90</v>
      </c>
      <c r="F28" s="261" t="s">
        <v>128</v>
      </c>
      <c r="G28" s="243" t="s">
        <v>92</v>
      </c>
      <c r="H28" s="243" t="s">
        <v>93</v>
      </c>
      <c r="I28" s="243" t="s">
        <v>93</v>
      </c>
      <c r="J28" s="21" t="s">
        <v>94</v>
      </c>
      <c r="K28" s="22" t="s">
        <v>95</v>
      </c>
      <c r="L28" s="23" t="s">
        <v>96</v>
      </c>
      <c r="M28" s="24">
        <v>24</v>
      </c>
      <c r="N28" s="249" t="s">
        <v>97</v>
      </c>
      <c r="O28" s="252" t="s">
        <v>129</v>
      </c>
      <c r="P28" s="243" t="s">
        <v>99</v>
      </c>
      <c r="Q28" s="243" t="s">
        <v>100</v>
      </c>
      <c r="R28" s="243" t="s">
        <v>101</v>
      </c>
      <c r="S28" s="243" t="s">
        <v>102</v>
      </c>
      <c r="T28" s="246">
        <f>U28</f>
        <v>22924</v>
      </c>
      <c r="U28" s="240">
        <f>V28+Y28</f>
        <v>22924</v>
      </c>
      <c r="V28" s="240">
        <f>21250</f>
        <v>21250</v>
      </c>
      <c r="W28" s="240"/>
      <c r="X28" s="240"/>
      <c r="Y28" s="240">
        <f>1674</f>
        <v>1674</v>
      </c>
      <c r="Z28" s="240"/>
      <c r="AA28" s="240"/>
      <c r="AB28" s="240">
        <f>2076</f>
        <v>2076</v>
      </c>
      <c r="AC28" s="240" t="s">
        <v>103</v>
      </c>
      <c r="AD28" s="240"/>
      <c r="AE28" s="240">
        <f>U28</f>
        <v>22924</v>
      </c>
      <c r="AF28" s="240"/>
      <c r="AG28" s="240"/>
      <c r="AH28" s="234">
        <v>45231</v>
      </c>
      <c r="AI28" s="234">
        <v>45292</v>
      </c>
      <c r="AJ28" s="234"/>
      <c r="AK28" s="25"/>
      <c r="AL28" s="25"/>
    </row>
    <row r="29" spans="1:38" s="20" customFormat="1" ht="100.8" x14ac:dyDescent="0.3">
      <c r="B29" s="256"/>
      <c r="C29" s="232"/>
      <c r="D29" s="259"/>
      <c r="E29" s="244"/>
      <c r="F29" s="261"/>
      <c r="G29" s="244"/>
      <c r="H29" s="244"/>
      <c r="I29" s="244"/>
      <c r="J29" s="21" t="s">
        <v>104</v>
      </c>
      <c r="K29" s="22" t="s">
        <v>105</v>
      </c>
      <c r="L29" s="23" t="s">
        <v>106</v>
      </c>
      <c r="M29" s="24">
        <v>24</v>
      </c>
      <c r="N29" s="250"/>
      <c r="O29" s="253"/>
      <c r="P29" s="244"/>
      <c r="Q29" s="244"/>
      <c r="R29" s="244"/>
      <c r="S29" s="244"/>
      <c r="T29" s="247"/>
      <c r="U29" s="241"/>
      <c r="V29" s="241"/>
      <c r="W29" s="241"/>
      <c r="X29" s="241"/>
      <c r="Y29" s="241"/>
      <c r="Z29" s="241"/>
      <c r="AA29" s="241"/>
      <c r="AB29" s="241"/>
      <c r="AC29" s="241"/>
      <c r="AD29" s="241"/>
      <c r="AE29" s="241"/>
      <c r="AF29" s="241"/>
      <c r="AG29" s="241"/>
      <c r="AH29" s="235"/>
      <c r="AI29" s="235"/>
      <c r="AJ29" s="235"/>
      <c r="AK29" s="40"/>
      <c r="AL29" s="25"/>
    </row>
    <row r="30" spans="1:38" s="20" customFormat="1" ht="100.8" x14ac:dyDescent="0.3">
      <c r="B30" s="257"/>
      <c r="C30" s="233"/>
      <c r="D30" s="260"/>
      <c r="E30" s="245"/>
      <c r="F30" s="261"/>
      <c r="G30" s="245"/>
      <c r="H30" s="245"/>
      <c r="I30" s="245"/>
      <c r="J30" s="21" t="s">
        <v>107</v>
      </c>
      <c r="K30" s="22" t="s">
        <v>108</v>
      </c>
      <c r="L30" s="23" t="s">
        <v>109</v>
      </c>
      <c r="M30" s="24">
        <v>666</v>
      </c>
      <c r="N30" s="251"/>
      <c r="O30" s="254"/>
      <c r="P30" s="245"/>
      <c r="Q30" s="245"/>
      <c r="R30" s="245"/>
      <c r="S30" s="245"/>
      <c r="T30" s="248"/>
      <c r="U30" s="242"/>
      <c r="V30" s="242"/>
      <c r="W30" s="242"/>
      <c r="X30" s="242"/>
      <c r="Y30" s="242"/>
      <c r="Z30" s="242"/>
      <c r="AA30" s="242"/>
      <c r="AB30" s="242"/>
      <c r="AC30" s="242"/>
      <c r="AD30" s="242"/>
      <c r="AE30" s="242"/>
      <c r="AF30" s="242"/>
      <c r="AG30" s="242"/>
      <c r="AH30" s="236"/>
      <c r="AI30" s="236"/>
      <c r="AJ30" s="236"/>
      <c r="AK30" s="25"/>
      <c r="AL30" s="25"/>
    </row>
    <row r="31" spans="1:38" s="20" customFormat="1" ht="115.2" x14ac:dyDescent="0.3">
      <c r="B31" s="227" t="s">
        <v>130</v>
      </c>
      <c r="C31" s="237" t="s">
        <v>131</v>
      </c>
      <c r="D31" s="215" t="s">
        <v>132</v>
      </c>
      <c r="E31" s="215" t="s">
        <v>133</v>
      </c>
      <c r="F31" s="215" t="s">
        <v>134</v>
      </c>
      <c r="G31" s="215" t="s">
        <v>135</v>
      </c>
      <c r="H31" s="215" t="s">
        <v>93</v>
      </c>
      <c r="I31" s="215" t="s">
        <v>93</v>
      </c>
      <c r="J31" s="41" t="s">
        <v>136</v>
      </c>
      <c r="K31" s="23" t="s">
        <v>137</v>
      </c>
      <c r="L31" s="42" t="s">
        <v>138</v>
      </c>
      <c r="M31" s="43">
        <v>100</v>
      </c>
      <c r="N31" s="215" t="s">
        <v>97</v>
      </c>
      <c r="O31" s="215" t="s">
        <v>139</v>
      </c>
      <c r="P31" s="215" t="s">
        <v>99</v>
      </c>
      <c r="Q31" s="215" t="s">
        <v>100</v>
      </c>
      <c r="R31" s="215" t="s">
        <v>101</v>
      </c>
      <c r="S31" s="215" t="s">
        <v>102</v>
      </c>
      <c r="T31" s="212">
        <f>U31</f>
        <v>2696898</v>
      </c>
      <c r="U31" s="212">
        <f>V31+Y31</f>
        <v>2696898</v>
      </c>
      <c r="V31" s="212">
        <f>2500000</f>
        <v>2500000</v>
      </c>
      <c r="W31" s="212"/>
      <c r="X31" s="212"/>
      <c r="Y31" s="212">
        <f>196898</f>
        <v>196898</v>
      </c>
      <c r="Z31" s="212"/>
      <c r="AA31" s="212"/>
      <c r="AB31" s="212">
        <f>244279</f>
        <v>244279</v>
      </c>
      <c r="AC31" s="221" t="s">
        <v>103</v>
      </c>
      <c r="AD31" s="221"/>
      <c r="AE31" s="212">
        <f>U31</f>
        <v>2696898</v>
      </c>
      <c r="AF31" s="221"/>
      <c r="AG31" s="221"/>
      <c r="AH31" s="234">
        <v>45108</v>
      </c>
      <c r="AI31" s="234">
        <v>45170</v>
      </c>
      <c r="AJ31" s="234"/>
      <c r="AK31" s="44"/>
      <c r="AL31" s="44"/>
    </row>
    <row r="32" spans="1:38" s="20" customFormat="1" ht="57.6" x14ac:dyDescent="0.3">
      <c r="B32" s="228"/>
      <c r="C32" s="238"/>
      <c r="D32" s="216"/>
      <c r="E32" s="216"/>
      <c r="F32" s="216"/>
      <c r="G32" s="216"/>
      <c r="H32" s="216"/>
      <c r="I32" s="216"/>
      <c r="J32" s="41" t="s">
        <v>140</v>
      </c>
      <c r="K32" s="23" t="s">
        <v>141</v>
      </c>
      <c r="L32" s="42" t="s">
        <v>142</v>
      </c>
      <c r="M32" s="43">
        <v>100</v>
      </c>
      <c r="N32" s="216"/>
      <c r="O32" s="216"/>
      <c r="P32" s="216"/>
      <c r="Q32" s="216"/>
      <c r="R32" s="216"/>
      <c r="S32" s="216"/>
      <c r="T32" s="213"/>
      <c r="U32" s="213"/>
      <c r="V32" s="213"/>
      <c r="W32" s="213"/>
      <c r="X32" s="213"/>
      <c r="Y32" s="213"/>
      <c r="Z32" s="213"/>
      <c r="AA32" s="213"/>
      <c r="AB32" s="213"/>
      <c r="AC32" s="222"/>
      <c r="AD32" s="222"/>
      <c r="AE32" s="213"/>
      <c r="AF32" s="222"/>
      <c r="AG32" s="222"/>
      <c r="AH32" s="235"/>
      <c r="AI32" s="235"/>
      <c r="AJ32" s="235"/>
      <c r="AK32" s="40"/>
      <c r="AL32" s="44"/>
    </row>
    <row r="33" spans="1:38" s="20" customFormat="1" ht="115.2" x14ac:dyDescent="0.3">
      <c r="B33" s="229"/>
      <c r="C33" s="239"/>
      <c r="D33" s="217"/>
      <c r="E33" s="217"/>
      <c r="F33" s="217"/>
      <c r="G33" s="217"/>
      <c r="H33" s="217"/>
      <c r="I33" s="217"/>
      <c r="J33" s="41" t="s">
        <v>143</v>
      </c>
      <c r="K33" s="23" t="s">
        <v>144</v>
      </c>
      <c r="L33" s="42" t="s">
        <v>145</v>
      </c>
      <c r="M33" s="43">
        <v>100</v>
      </c>
      <c r="N33" s="217"/>
      <c r="O33" s="217"/>
      <c r="P33" s="217"/>
      <c r="Q33" s="217"/>
      <c r="R33" s="217"/>
      <c r="S33" s="217"/>
      <c r="T33" s="214"/>
      <c r="U33" s="214"/>
      <c r="V33" s="214"/>
      <c r="W33" s="214"/>
      <c r="X33" s="214"/>
      <c r="Y33" s="214"/>
      <c r="Z33" s="214"/>
      <c r="AA33" s="214"/>
      <c r="AB33" s="214"/>
      <c r="AC33" s="223"/>
      <c r="AD33" s="223"/>
      <c r="AE33" s="214"/>
      <c r="AF33" s="223"/>
      <c r="AG33" s="223"/>
      <c r="AH33" s="236"/>
      <c r="AI33" s="236"/>
      <c r="AJ33" s="236"/>
      <c r="AK33" s="44"/>
      <c r="AL33" s="44"/>
    </row>
    <row r="34" spans="1:38" s="20" customFormat="1" ht="105" customHeight="1" x14ac:dyDescent="0.3">
      <c r="A34" s="35"/>
      <c r="B34" s="227" t="s">
        <v>146</v>
      </c>
      <c r="C34" s="231" t="s">
        <v>147</v>
      </c>
      <c r="D34" s="215" t="s">
        <v>132</v>
      </c>
      <c r="E34" s="215" t="s">
        <v>133</v>
      </c>
      <c r="F34" s="215" t="s">
        <v>148</v>
      </c>
      <c r="G34" s="215" t="s">
        <v>135</v>
      </c>
      <c r="H34" s="215" t="s">
        <v>93</v>
      </c>
      <c r="I34" s="215" t="s">
        <v>93</v>
      </c>
      <c r="J34" s="45" t="s">
        <v>149</v>
      </c>
      <c r="K34" s="23" t="s">
        <v>150</v>
      </c>
      <c r="L34" s="42" t="s">
        <v>151</v>
      </c>
      <c r="M34" s="43">
        <v>100</v>
      </c>
      <c r="N34" s="215" t="s">
        <v>97</v>
      </c>
      <c r="O34" s="215" t="s">
        <v>98</v>
      </c>
      <c r="P34" s="215" t="s">
        <v>99</v>
      </c>
      <c r="Q34" s="215" t="s">
        <v>100</v>
      </c>
      <c r="R34" s="215" t="s">
        <v>101</v>
      </c>
      <c r="S34" s="215" t="s">
        <v>102</v>
      </c>
      <c r="T34" s="212">
        <f>U34+U40+U44</f>
        <v>3603594</v>
      </c>
      <c r="U34" s="212">
        <f>V34+Y34</f>
        <v>394285</v>
      </c>
      <c r="V34" s="212">
        <f>365500</f>
        <v>365500</v>
      </c>
      <c r="W34" s="212"/>
      <c r="X34" s="212"/>
      <c r="Y34" s="212">
        <f>28785</f>
        <v>28785</v>
      </c>
      <c r="Z34" s="212"/>
      <c r="AA34" s="212"/>
      <c r="AB34" s="212">
        <f>35715</f>
        <v>35715</v>
      </c>
      <c r="AC34" s="221" t="s">
        <v>103</v>
      </c>
      <c r="AD34" s="221"/>
      <c r="AE34" s="212">
        <f>U34</f>
        <v>394285</v>
      </c>
      <c r="AF34" s="221"/>
      <c r="AG34" s="221"/>
      <c r="AH34" s="234">
        <v>45170</v>
      </c>
      <c r="AI34" s="234">
        <v>45231</v>
      </c>
      <c r="AJ34" s="234"/>
      <c r="AK34" s="25"/>
      <c r="AL34" s="25"/>
    </row>
    <row r="35" spans="1:38" s="20" customFormat="1" ht="60" customHeight="1" x14ac:dyDescent="0.3">
      <c r="A35" s="35"/>
      <c r="B35" s="228"/>
      <c r="C35" s="232"/>
      <c r="D35" s="216"/>
      <c r="E35" s="216"/>
      <c r="F35" s="216"/>
      <c r="G35" s="216"/>
      <c r="H35" s="216"/>
      <c r="I35" s="216"/>
      <c r="J35" s="45" t="s">
        <v>104</v>
      </c>
      <c r="K35" s="23" t="s">
        <v>152</v>
      </c>
      <c r="L35" s="42" t="s">
        <v>138</v>
      </c>
      <c r="M35" s="43">
        <v>2105</v>
      </c>
      <c r="N35" s="216"/>
      <c r="O35" s="216"/>
      <c r="P35" s="216"/>
      <c r="Q35" s="216"/>
      <c r="R35" s="216"/>
      <c r="S35" s="216"/>
      <c r="T35" s="213"/>
      <c r="U35" s="213"/>
      <c r="V35" s="213"/>
      <c r="W35" s="213"/>
      <c r="X35" s="213"/>
      <c r="Y35" s="213"/>
      <c r="Z35" s="213"/>
      <c r="AA35" s="213"/>
      <c r="AB35" s="213"/>
      <c r="AC35" s="222"/>
      <c r="AD35" s="222"/>
      <c r="AE35" s="213"/>
      <c r="AF35" s="222"/>
      <c r="AG35" s="222"/>
      <c r="AH35" s="235"/>
      <c r="AI35" s="235"/>
      <c r="AJ35" s="235"/>
      <c r="AK35" s="25"/>
      <c r="AL35" s="25"/>
    </row>
    <row r="36" spans="1:38" s="20" customFormat="1" ht="90" customHeight="1" x14ac:dyDescent="0.3">
      <c r="A36" s="35"/>
      <c r="B36" s="228"/>
      <c r="C36" s="232"/>
      <c r="D36" s="216"/>
      <c r="E36" s="216"/>
      <c r="F36" s="216"/>
      <c r="G36" s="216"/>
      <c r="H36" s="216"/>
      <c r="I36" s="216"/>
      <c r="J36" s="45" t="s">
        <v>153</v>
      </c>
      <c r="K36" s="23" t="s">
        <v>154</v>
      </c>
      <c r="L36" s="42" t="s">
        <v>142</v>
      </c>
      <c r="M36" s="43">
        <v>5</v>
      </c>
      <c r="N36" s="216"/>
      <c r="O36" s="216"/>
      <c r="P36" s="216"/>
      <c r="Q36" s="216"/>
      <c r="R36" s="216"/>
      <c r="S36" s="216"/>
      <c r="T36" s="213"/>
      <c r="U36" s="213"/>
      <c r="V36" s="213"/>
      <c r="W36" s="213"/>
      <c r="X36" s="213"/>
      <c r="Y36" s="213"/>
      <c r="Z36" s="213"/>
      <c r="AA36" s="213"/>
      <c r="AB36" s="213"/>
      <c r="AC36" s="222"/>
      <c r="AD36" s="222"/>
      <c r="AE36" s="213"/>
      <c r="AF36" s="222"/>
      <c r="AG36" s="222"/>
      <c r="AH36" s="235"/>
      <c r="AI36" s="235"/>
      <c r="AJ36" s="235"/>
      <c r="AK36" s="26"/>
      <c r="AL36" s="25"/>
    </row>
    <row r="37" spans="1:38" s="20" customFormat="1" ht="45" customHeight="1" x14ac:dyDescent="0.3">
      <c r="A37" s="35"/>
      <c r="B37" s="228"/>
      <c r="C37" s="232"/>
      <c r="D37" s="216"/>
      <c r="E37" s="216"/>
      <c r="F37" s="216"/>
      <c r="G37" s="216"/>
      <c r="H37" s="216"/>
      <c r="I37" s="216"/>
      <c r="J37" s="45" t="s">
        <v>155</v>
      </c>
      <c r="K37" s="23" t="s">
        <v>108</v>
      </c>
      <c r="L37" s="42" t="s">
        <v>145</v>
      </c>
      <c r="M37" s="43">
        <v>2610</v>
      </c>
      <c r="N37" s="216"/>
      <c r="O37" s="216"/>
      <c r="P37" s="216"/>
      <c r="Q37" s="216"/>
      <c r="R37" s="216"/>
      <c r="S37" s="216"/>
      <c r="T37" s="213"/>
      <c r="U37" s="213"/>
      <c r="V37" s="213"/>
      <c r="W37" s="213"/>
      <c r="X37" s="213"/>
      <c r="Y37" s="213"/>
      <c r="Z37" s="213"/>
      <c r="AA37" s="213"/>
      <c r="AB37" s="213"/>
      <c r="AC37" s="222"/>
      <c r="AD37" s="222"/>
      <c r="AE37" s="213"/>
      <c r="AF37" s="222"/>
      <c r="AG37" s="222"/>
      <c r="AH37" s="235"/>
      <c r="AI37" s="235"/>
      <c r="AJ37" s="235"/>
      <c r="AK37" s="25"/>
      <c r="AL37" s="25"/>
    </row>
    <row r="38" spans="1:38" s="20" customFormat="1" ht="75" customHeight="1" x14ac:dyDescent="0.3">
      <c r="A38" s="35"/>
      <c r="B38" s="228"/>
      <c r="C38" s="232"/>
      <c r="D38" s="216"/>
      <c r="E38" s="216"/>
      <c r="F38" s="216"/>
      <c r="G38" s="216"/>
      <c r="H38" s="216"/>
      <c r="I38" s="216"/>
      <c r="J38" s="41" t="s">
        <v>156</v>
      </c>
      <c r="K38" s="23" t="s">
        <v>157</v>
      </c>
      <c r="L38" s="42" t="s">
        <v>158</v>
      </c>
      <c r="M38" s="43">
        <v>200</v>
      </c>
      <c r="N38" s="216"/>
      <c r="O38" s="216"/>
      <c r="P38" s="216"/>
      <c r="Q38" s="216"/>
      <c r="R38" s="216"/>
      <c r="S38" s="216"/>
      <c r="T38" s="213"/>
      <c r="U38" s="213"/>
      <c r="V38" s="213"/>
      <c r="W38" s="213"/>
      <c r="X38" s="213"/>
      <c r="Y38" s="213"/>
      <c r="Z38" s="213"/>
      <c r="AA38" s="213"/>
      <c r="AB38" s="213"/>
      <c r="AC38" s="222"/>
      <c r="AD38" s="222"/>
      <c r="AE38" s="213"/>
      <c r="AF38" s="222"/>
      <c r="AG38" s="222"/>
      <c r="AH38" s="235"/>
      <c r="AI38" s="235"/>
      <c r="AJ38" s="235"/>
      <c r="AK38" s="44"/>
      <c r="AL38" s="44"/>
    </row>
    <row r="39" spans="1:38" s="20" customFormat="1" ht="30" customHeight="1" x14ac:dyDescent="0.3">
      <c r="B39" s="228"/>
      <c r="C39" s="232"/>
      <c r="D39" s="216"/>
      <c r="E39" s="216"/>
      <c r="F39" s="217"/>
      <c r="G39" s="216"/>
      <c r="H39" s="217"/>
      <c r="I39" s="217"/>
      <c r="J39" s="41" t="s">
        <v>159</v>
      </c>
      <c r="K39" s="23" t="s">
        <v>160</v>
      </c>
      <c r="L39" s="42" t="s">
        <v>142</v>
      </c>
      <c r="M39" s="43">
        <v>5</v>
      </c>
      <c r="N39" s="217"/>
      <c r="O39" s="217"/>
      <c r="P39" s="216"/>
      <c r="Q39" s="216"/>
      <c r="R39" s="216"/>
      <c r="S39" s="216"/>
      <c r="T39" s="213"/>
      <c r="U39" s="214"/>
      <c r="V39" s="214"/>
      <c r="W39" s="214"/>
      <c r="X39" s="214"/>
      <c r="Y39" s="214"/>
      <c r="Z39" s="214"/>
      <c r="AA39" s="214"/>
      <c r="AB39" s="214"/>
      <c r="AC39" s="223"/>
      <c r="AD39" s="223"/>
      <c r="AE39" s="214"/>
      <c r="AF39" s="222"/>
      <c r="AG39" s="222"/>
      <c r="AH39" s="235"/>
      <c r="AI39" s="235"/>
      <c r="AJ39" s="235"/>
      <c r="AK39" s="44"/>
      <c r="AL39" s="44"/>
    </row>
    <row r="40" spans="1:38" s="20" customFormat="1" ht="47.25" customHeight="1" x14ac:dyDescent="0.3">
      <c r="B40" s="228"/>
      <c r="C40" s="232"/>
      <c r="D40" s="216"/>
      <c r="E40" s="216"/>
      <c r="F40" s="215" t="s">
        <v>161</v>
      </c>
      <c r="G40" s="216"/>
      <c r="H40" s="215" t="s">
        <v>93</v>
      </c>
      <c r="I40" s="215" t="s">
        <v>93</v>
      </c>
      <c r="J40" s="45" t="s">
        <v>149</v>
      </c>
      <c r="K40" s="23" t="s">
        <v>150</v>
      </c>
      <c r="L40" s="42" t="s">
        <v>151</v>
      </c>
      <c r="M40" s="43">
        <v>8.5</v>
      </c>
      <c r="N40" s="215" t="s">
        <v>97</v>
      </c>
      <c r="O40" s="215" t="s">
        <v>117</v>
      </c>
      <c r="P40" s="216"/>
      <c r="Q40" s="216"/>
      <c r="R40" s="216"/>
      <c r="S40" s="216"/>
      <c r="T40" s="213"/>
      <c r="U40" s="212">
        <f>V40+Y40</f>
        <v>275083</v>
      </c>
      <c r="V40" s="212">
        <f>255000</f>
        <v>255000</v>
      </c>
      <c r="W40" s="212"/>
      <c r="X40" s="212"/>
      <c r="Y40" s="212">
        <f>20083</f>
        <v>20083</v>
      </c>
      <c r="Z40" s="212"/>
      <c r="AA40" s="212"/>
      <c r="AB40" s="212">
        <f>24915</f>
        <v>24915</v>
      </c>
      <c r="AC40" s="221" t="s">
        <v>103</v>
      </c>
      <c r="AD40" s="221"/>
      <c r="AE40" s="212">
        <f>U40</f>
        <v>275083</v>
      </c>
      <c r="AF40" s="222"/>
      <c r="AG40" s="222"/>
      <c r="AH40" s="235"/>
      <c r="AI40" s="235"/>
      <c r="AJ40" s="235"/>
      <c r="AK40" s="44"/>
      <c r="AL40" s="44"/>
    </row>
    <row r="41" spans="1:38" s="20" customFormat="1" ht="47.25" customHeight="1" x14ac:dyDescent="0.3">
      <c r="B41" s="228"/>
      <c r="C41" s="232"/>
      <c r="D41" s="216"/>
      <c r="E41" s="216"/>
      <c r="F41" s="216"/>
      <c r="G41" s="216"/>
      <c r="H41" s="216"/>
      <c r="I41" s="216"/>
      <c r="J41" s="45" t="s">
        <v>104</v>
      </c>
      <c r="K41" s="23" t="s">
        <v>152</v>
      </c>
      <c r="L41" s="42" t="s">
        <v>138</v>
      </c>
      <c r="M41" s="43">
        <v>240</v>
      </c>
      <c r="N41" s="216"/>
      <c r="O41" s="216"/>
      <c r="P41" s="216"/>
      <c r="Q41" s="216"/>
      <c r="R41" s="216"/>
      <c r="S41" s="216"/>
      <c r="T41" s="213"/>
      <c r="U41" s="213"/>
      <c r="V41" s="213"/>
      <c r="W41" s="213"/>
      <c r="X41" s="213"/>
      <c r="Y41" s="213"/>
      <c r="Z41" s="213"/>
      <c r="AA41" s="213"/>
      <c r="AB41" s="213"/>
      <c r="AC41" s="222"/>
      <c r="AD41" s="222"/>
      <c r="AE41" s="213"/>
      <c r="AF41" s="222"/>
      <c r="AG41" s="222"/>
      <c r="AH41" s="235"/>
      <c r="AI41" s="235"/>
      <c r="AJ41" s="235"/>
      <c r="AK41" s="40"/>
      <c r="AL41" s="44"/>
    </row>
    <row r="42" spans="1:38" s="20" customFormat="1" ht="56.25" customHeight="1" x14ac:dyDescent="0.3">
      <c r="B42" s="228"/>
      <c r="C42" s="232"/>
      <c r="D42" s="216"/>
      <c r="E42" s="216"/>
      <c r="F42" s="216"/>
      <c r="G42" s="216"/>
      <c r="H42" s="216"/>
      <c r="I42" s="216"/>
      <c r="J42" s="45" t="s">
        <v>153</v>
      </c>
      <c r="K42" s="23" t="s">
        <v>154</v>
      </c>
      <c r="L42" s="42" t="s">
        <v>142</v>
      </c>
      <c r="M42" s="43">
        <v>1</v>
      </c>
      <c r="N42" s="216"/>
      <c r="O42" s="216"/>
      <c r="P42" s="216"/>
      <c r="Q42" s="216"/>
      <c r="R42" s="216"/>
      <c r="S42" s="216"/>
      <c r="T42" s="213"/>
      <c r="U42" s="213"/>
      <c r="V42" s="213"/>
      <c r="W42" s="213"/>
      <c r="X42" s="213"/>
      <c r="Y42" s="213"/>
      <c r="Z42" s="213"/>
      <c r="AA42" s="213"/>
      <c r="AB42" s="213"/>
      <c r="AC42" s="222"/>
      <c r="AD42" s="222"/>
      <c r="AE42" s="213"/>
      <c r="AF42" s="222"/>
      <c r="AG42" s="222"/>
      <c r="AH42" s="235"/>
      <c r="AI42" s="235"/>
      <c r="AJ42" s="235"/>
      <c r="AK42" s="44"/>
      <c r="AL42" s="44"/>
    </row>
    <row r="43" spans="1:38" s="20" customFormat="1" ht="30" customHeight="1" x14ac:dyDescent="0.3">
      <c r="B43" s="228"/>
      <c r="C43" s="232"/>
      <c r="D43" s="216"/>
      <c r="E43" s="216"/>
      <c r="F43" s="217"/>
      <c r="G43" s="216"/>
      <c r="H43" s="217"/>
      <c r="I43" s="217"/>
      <c r="J43" s="45" t="s">
        <v>155</v>
      </c>
      <c r="K43" s="23" t="s">
        <v>108</v>
      </c>
      <c r="L43" s="42" t="s">
        <v>145</v>
      </c>
      <c r="M43" s="43">
        <v>501</v>
      </c>
      <c r="N43" s="217"/>
      <c r="O43" s="217"/>
      <c r="P43" s="216"/>
      <c r="Q43" s="216"/>
      <c r="R43" s="216"/>
      <c r="S43" s="216"/>
      <c r="T43" s="213"/>
      <c r="U43" s="214"/>
      <c r="V43" s="214"/>
      <c r="W43" s="214"/>
      <c r="X43" s="214"/>
      <c r="Y43" s="214"/>
      <c r="Z43" s="214"/>
      <c r="AA43" s="214"/>
      <c r="AB43" s="214"/>
      <c r="AC43" s="223"/>
      <c r="AD43" s="223"/>
      <c r="AE43" s="214"/>
      <c r="AF43" s="222"/>
      <c r="AG43" s="222"/>
      <c r="AH43" s="235"/>
      <c r="AI43" s="235"/>
      <c r="AJ43" s="235"/>
      <c r="AK43" s="44"/>
      <c r="AL43" s="44"/>
    </row>
    <row r="44" spans="1:38" s="20" customFormat="1" ht="30" customHeight="1" x14ac:dyDescent="0.3">
      <c r="B44" s="228"/>
      <c r="C44" s="232"/>
      <c r="D44" s="216"/>
      <c r="E44" s="216"/>
      <c r="F44" s="215" t="s">
        <v>162</v>
      </c>
      <c r="G44" s="216"/>
      <c r="H44" s="215" t="s">
        <v>93</v>
      </c>
      <c r="I44" s="215" t="s">
        <v>93</v>
      </c>
      <c r="J44" s="41" t="s">
        <v>156</v>
      </c>
      <c r="K44" s="23" t="s">
        <v>157</v>
      </c>
      <c r="L44" s="42" t="s">
        <v>158</v>
      </c>
      <c r="M44" s="43">
        <v>40</v>
      </c>
      <c r="N44" s="215" t="s">
        <v>97</v>
      </c>
      <c r="O44" s="215" t="s">
        <v>119</v>
      </c>
      <c r="P44" s="216"/>
      <c r="Q44" s="216"/>
      <c r="R44" s="216"/>
      <c r="S44" s="216"/>
      <c r="T44" s="213"/>
      <c r="U44" s="212">
        <f>V44+Y44</f>
        <v>2934226</v>
      </c>
      <c r="V44" s="212">
        <f>2720000</f>
        <v>2720000</v>
      </c>
      <c r="W44" s="212"/>
      <c r="X44" s="212"/>
      <c r="Y44" s="212">
        <f>214226</f>
        <v>214226</v>
      </c>
      <c r="Z44" s="212"/>
      <c r="AA44" s="212"/>
      <c r="AB44" s="212">
        <f>265774</f>
        <v>265774</v>
      </c>
      <c r="AC44" s="221" t="s">
        <v>103</v>
      </c>
      <c r="AD44" s="221"/>
      <c r="AE44" s="212">
        <f>U44</f>
        <v>2934226</v>
      </c>
      <c r="AF44" s="222"/>
      <c r="AG44" s="222"/>
      <c r="AH44" s="235"/>
      <c r="AI44" s="235"/>
      <c r="AJ44" s="235"/>
      <c r="AK44" s="44"/>
      <c r="AL44" s="44"/>
    </row>
    <row r="45" spans="1:38" s="20" customFormat="1" ht="30" customHeight="1" x14ac:dyDescent="0.3">
      <c r="B45" s="228"/>
      <c r="C45" s="232"/>
      <c r="D45" s="216"/>
      <c r="E45" s="216"/>
      <c r="F45" s="216"/>
      <c r="G45" s="216"/>
      <c r="H45" s="216"/>
      <c r="I45" s="216"/>
      <c r="J45" s="41" t="s">
        <v>159</v>
      </c>
      <c r="K45" s="23" t="s">
        <v>160</v>
      </c>
      <c r="L45" s="42" t="s">
        <v>142</v>
      </c>
      <c r="M45" s="43">
        <v>2</v>
      </c>
      <c r="N45" s="216"/>
      <c r="O45" s="216"/>
      <c r="P45" s="216"/>
      <c r="Q45" s="216"/>
      <c r="R45" s="216"/>
      <c r="S45" s="216"/>
      <c r="T45" s="213"/>
      <c r="U45" s="213"/>
      <c r="V45" s="213"/>
      <c r="W45" s="213"/>
      <c r="X45" s="213"/>
      <c r="Y45" s="213"/>
      <c r="Z45" s="213"/>
      <c r="AA45" s="213"/>
      <c r="AB45" s="213"/>
      <c r="AC45" s="222"/>
      <c r="AD45" s="222"/>
      <c r="AE45" s="213"/>
      <c r="AF45" s="222"/>
      <c r="AG45" s="222"/>
      <c r="AH45" s="235"/>
      <c r="AI45" s="235"/>
      <c r="AJ45" s="235"/>
      <c r="AK45" s="40"/>
      <c r="AL45" s="44"/>
    </row>
    <row r="46" spans="1:38" s="20" customFormat="1" ht="30" customHeight="1" x14ac:dyDescent="0.3">
      <c r="B46" s="228"/>
      <c r="C46" s="232"/>
      <c r="D46" s="216"/>
      <c r="E46" s="216"/>
      <c r="F46" s="216"/>
      <c r="G46" s="216"/>
      <c r="H46" s="216"/>
      <c r="I46" s="216"/>
      <c r="J46" s="41" t="s">
        <v>136</v>
      </c>
      <c r="K46" s="23" t="s">
        <v>137</v>
      </c>
      <c r="L46" s="42" t="s">
        <v>138</v>
      </c>
      <c r="M46" s="43">
        <v>45</v>
      </c>
      <c r="N46" s="216"/>
      <c r="O46" s="216"/>
      <c r="P46" s="216"/>
      <c r="Q46" s="216"/>
      <c r="R46" s="216"/>
      <c r="S46" s="216"/>
      <c r="T46" s="213"/>
      <c r="U46" s="213"/>
      <c r="V46" s="213"/>
      <c r="W46" s="213"/>
      <c r="X46" s="213"/>
      <c r="Y46" s="213"/>
      <c r="Z46" s="213"/>
      <c r="AA46" s="213"/>
      <c r="AB46" s="213"/>
      <c r="AC46" s="222"/>
      <c r="AD46" s="222"/>
      <c r="AE46" s="213"/>
      <c r="AF46" s="222"/>
      <c r="AG46" s="222"/>
      <c r="AH46" s="235"/>
      <c r="AI46" s="235"/>
      <c r="AJ46" s="235"/>
      <c r="AK46" s="44"/>
      <c r="AL46" s="44"/>
    </row>
    <row r="47" spans="1:38" s="20" customFormat="1" ht="30" customHeight="1" x14ac:dyDescent="0.3">
      <c r="B47" s="228"/>
      <c r="C47" s="232"/>
      <c r="D47" s="216"/>
      <c r="E47" s="216"/>
      <c r="F47" s="216"/>
      <c r="G47" s="216"/>
      <c r="H47" s="216"/>
      <c r="I47" s="216"/>
      <c r="J47" s="41" t="s">
        <v>140</v>
      </c>
      <c r="K47" s="23" t="s">
        <v>141</v>
      </c>
      <c r="L47" s="42" t="s">
        <v>142</v>
      </c>
      <c r="M47" s="43">
        <v>45</v>
      </c>
      <c r="N47" s="216"/>
      <c r="O47" s="216"/>
      <c r="P47" s="216"/>
      <c r="Q47" s="216"/>
      <c r="R47" s="216"/>
      <c r="S47" s="216"/>
      <c r="T47" s="213"/>
      <c r="U47" s="213"/>
      <c r="V47" s="213"/>
      <c r="W47" s="213"/>
      <c r="X47" s="213"/>
      <c r="Y47" s="213"/>
      <c r="Z47" s="213"/>
      <c r="AA47" s="213"/>
      <c r="AB47" s="213"/>
      <c r="AC47" s="222"/>
      <c r="AD47" s="222"/>
      <c r="AE47" s="213"/>
      <c r="AF47" s="222"/>
      <c r="AG47" s="222"/>
      <c r="AH47" s="235"/>
      <c r="AI47" s="235"/>
      <c r="AJ47" s="235"/>
      <c r="AK47" s="44"/>
      <c r="AL47" s="44"/>
    </row>
    <row r="48" spans="1:38" s="20" customFormat="1" ht="30" customHeight="1" x14ac:dyDescent="0.3">
      <c r="B48" s="229"/>
      <c r="C48" s="233"/>
      <c r="D48" s="217"/>
      <c r="E48" s="217"/>
      <c r="F48" s="217"/>
      <c r="G48" s="217"/>
      <c r="H48" s="217"/>
      <c r="I48" s="217"/>
      <c r="J48" s="41" t="s">
        <v>143</v>
      </c>
      <c r="K48" s="23" t="s">
        <v>144</v>
      </c>
      <c r="L48" s="42" t="s">
        <v>145</v>
      </c>
      <c r="M48" s="43">
        <v>45</v>
      </c>
      <c r="N48" s="217"/>
      <c r="O48" s="217"/>
      <c r="P48" s="217"/>
      <c r="Q48" s="217"/>
      <c r="R48" s="217"/>
      <c r="S48" s="217"/>
      <c r="T48" s="214"/>
      <c r="U48" s="214"/>
      <c r="V48" s="214"/>
      <c r="W48" s="214"/>
      <c r="X48" s="214"/>
      <c r="Y48" s="214"/>
      <c r="Z48" s="214"/>
      <c r="AA48" s="214"/>
      <c r="AB48" s="214"/>
      <c r="AC48" s="223"/>
      <c r="AD48" s="223"/>
      <c r="AE48" s="214"/>
      <c r="AF48" s="223"/>
      <c r="AG48" s="223"/>
      <c r="AH48" s="236"/>
      <c r="AI48" s="236"/>
      <c r="AJ48" s="236"/>
      <c r="AK48" s="44"/>
      <c r="AL48" s="44"/>
    </row>
    <row r="49" spans="2:39" s="20" customFormat="1" ht="30" customHeight="1" x14ac:dyDescent="0.3">
      <c r="B49" s="227" t="s">
        <v>163</v>
      </c>
      <c r="C49" s="231" t="s">
        <v>164</v>
      </c>
      <c r="D49" s="215" t="s">
        <v>132</v>
      </c>
      <c r="E49" s="215" t="s">
        <v>133</v>
      </c>
      <c r="F49" s="215" t="s">
        <v>165</v>
      </c>
      <c r="G49" s="215" t="s">
        <v>135</v>
      </c>
      <c r="H49" s="215" t="s">
        <v>93</v>
      </c>
      <c r="I49" s="215" t="s">
        <v>93</v>
      </c>
      <c r="J49" s="45" t="s">
        <v>149</v>
      </c>
      <c r="K49" s="23" t="s">
        <v>150</v>
      </c>
      <c r="L49" s="42" t="s">
        <v>151</v>
      </c>
      <c r="M49" s="43">
        <v>11.5</v>
      </c>
      <c r="N49" s="215" t="s">
        <v>97</v>
      </c>
      <c r="O49" s="215" t="s">
        <v>123</v>
      </c>
      <c r="P49" s="215" t="s">
        <v>99</v>
      </c>
      <c r="Q49" s="215" t="s">
        <v>100</v>
      </c>
      <c r="R49" s="215" t="s">
        <v>101</v>
      </c>
      <c r="S49" s="215" t="s">
        <v>102</v>
      </c>
      <c r="T49" s="224">
        <f>U49+U55</f>
        <v>5309709</v>
      </c>
      <c r="U49" s="212">
        <f>V49+Y49</f>
        <v>1078758</v>
      </c>
      <c r="V49" s="212">
        <f>1000000</f>
        <v>1000000</v>
      </c>
      <c r="W49" s="212"/>
      <c r="X49" s="212"/>
      <c r="Y49" s="212">
        <f>78758</f>
        <v>78758</v>
      </c>
      <c r="Z49" s="212"/>
      <c r="AA49" s="212"/>
      <c r="AB49" s="212">
        <f>97714</f>
        <v>97714</v>
      </c>
      <c r="AC49" s="221" t="s">
        <v>103</v>
      </c>
      <c r="AD49" s="221"/>
      <c r="AE49" s="212">
        <f>U49</f>
        <v>1078758</v>
      </c>
      <c r="AF49" s="221"/>
      <c r="AG49" s="221"/>
      <c r="AH49" s="209">
        <v>45200</v>
      </c>
      <c r="AI49" s="209">
        <v>45261</v>
      </c>
      <c r="AJ49" s="209"/>
      <c r="AK49" s="44"/>
      <c r="AL49" s="44"/>
    </row>
    <row r="50" spans="2:39" s="20" customFormat="1" ht="30" customHeight="1" x14ac:dyDescent="0.3">
      <c r="B50" s="228"/>
      <c r="C50" s="232"/>
      <c r="D50" s="216"/>
      <c r="E50" s="216"/>
      <c r="F50" s="216"/>
      <c r="G50" s="216"/>
      <c r="H50" s="216"/>
      <c r="I50" s="216"/>
      <c r="J50" s="45" t="s">
        <v>104</v>
      </c>
      <c r="K50" s="23" t="s">
        <v>152</v>
      </c>
      <c r="L50" s="42" t="s">
        <v>138</v>
      </c>
      <c r="M50" s="43">
        <v>687</v>
      </c>
      <c r="N50" s="216"/>
      <c r="O50" s="216"/>
      <c r="P50" s="216"/>
      <c r="Q50" s="216"/>
      <c r="R50" s="216"/>
      <c r="S50" s="216"/>
      <c r="T50" s="225"/>
      <c r="U50" s="213"/>
      <c r="V50" s="213"/>
      <c r="W50" s="213"/>
      <c r="X50" s="213"/>
      <c r="Y50" s="213"/>
      <c r="Z50" s="213"/>
      <c r="AA50" s="213"/>
      <c r="AB50" s="213"/>
      <c r="AC50" s="222"/>
      <c r="AD50" s="222"/>
      <c r="AE50" s="213"/>
      <c r="AF50" s="222"/>
      <c r="AG50" s="222"/>
      <c r="AH50" s="210"/>
      <c r="AI50" s="210"/>
      <c r="AJ50" s="210"/>
      <c r="AK50" s="44"/>
      <c r="AL50" s="44"/>
    </row>
    <row r="51" spans="2:39" s="20" customFormat="1" ht="30" customHeight="1" x14ac:dyDescent="0.3">
      <c r="B51" s="228"/>
      <c r="C51" s="232"/>
      <c r="D51" s="216"/>
      <c r="E51" s="216"/>
      <c r="F51" s="216"/>
      <c r="G51" s="216"/>
      <c r="H51" s="216"/>
      <c r="I51" s="216"/>
      <c r="J51" s="45" t="s">
        <v>153</v>
      </c>
      <c r="K51" s="23" t="s">
        <v>154</v>
      </c>
      <c r="L51" s="42" t="s">
        <v>142</v>
      </c>
      <c r="M51" s="43">
        <v>2</v>
      </c>
      <c r="N51" s="216"/>
      <c r="O51" s="216"/>
      <c r="P51" s="216"/>
      <c r="Q51" s="216"/>
      <c r="R51" s="216"/>
      <c r="S51" s="216"/>
      <c r="T51" s="225"/>
      <c r="U51" s="213"/>
      <c r="V51" s="213"/>
      <c r="W51" s="213"/>
      <c r="X51" s="213"/>
      <c r="Y51" s="213"/>
      <c r="Z51" s="213"/>
      <c r="AA51" s="213"/>
      <c r="AB51" s="213"/>
      <c r="AC51" s="222"/>
      <c r="AD51" s="222"/>
      <c r="AE51" s="213"/>
      <c r="AF51" s="222"/>
      <c r="AG51" s="222"/>
      <c r="AH51" s="210"/>
      <c r="AI51" s="210"/>
      <c r="AJ51" s="210"/>
      <c r="AK51" s="40"/>
      <c r="AL51" s="44"/>
    </row>
    <row r="52" spans="2:39" s="20" customFormat="1" ht="30" customHeight="1" x14ac:dyDescent="0.3">
      <c r="B52" s="228"/>
      <c r="C52" s="232"/>
      <c r="D52" s="216"/>
      <c r="E52" s="216"/>
      <c r="F52" s="216"/>
      <c r="G52" s="216"/>
      <c r="H52" s="216"/>
      <c r="I52" s="216"/>
      <c r="J52" s="45" t="s">
        <v>155</v>
      </c>
      <c r="K52" s="23" t="s">
        <v>108</v>
      </c>
      <c r="L52" s="42" t="s">
        <v>145</v>
      </c>
      <c r="M52" s="43">
        <v>1334</v>
      </c>
      <c r="N52" s="216"/>
      <c r="O52" s="216"/>
      <c r="P52" s="216"/>
      <c r="Q52" s="216"/>
      <c r="R52" s="216"/>
      <c r="S52" s="216"/>
      <c r="T52" s="225"/>
      <c r="U52" s="213"/>
      <c r="V52" s="213"/>
      <c r="W52" s="213"/>
      <c r="X52" s="213"/>
      <c r="Y52" s="213"/>
      <c r="Z52" s="213"/>
      <c r="AA52" s="213"/>
      <c r="AB52" s="213"/>
      <c r="AC52" s="222"/>
      <c r="AD52" s="222"/>
      <c r="AE52" s="213"/>
      <c r="AF52" s="222"/>
      <c r="AG52" s="222"/>
      <c r="AH52" s="210"/>
      <c r="AI52" s="210"/>
      <c r="AJ52" s="210"/>
      <c r="AK52" s="44"/>
      <c r="AL52" s="44"/>
    </row>
    <row r="53" spans="2:39" s="20" customFormat="1" ht="30" customHeight="1" x14ac:dyDescent="0.3">
      <c r="B53" s="228"/>
      <c r="C53" s="232"/>
      <c r="D53" s="216"/>
      <c r="E53" s="216"/>
      <c r="F53" s="216"/>
      <c r="G53" s="216"/>
      <c r="H53" s="216"/>
      <c r="I53" s="216"/>
      <c r="J53" s="41" t="s">
        <v>156</v>
      </c>
      <c r="K53" s="23" t="s">
        <v>157</v>
      </c>
      <c r="L53" s="42" t="s">
        <v>158</v>
      </c>
      <c r="M53" s="43">
        <v>100</v>
      </c>
      <c r="N53" s="216"/>
      <c r="O53" s="216"/>
      <c r="P53" s="216"/>
      <c r="Q53" s="216"/>
      <c r="R53" s="216"/>
      <c r="S53" s="216"/>
      <c r="T53" s="225"/>
      <c r="U53" s="213"/>
      <c r="V53" s="213"/>
      <c r="W53" s="213"/>
      <c r="X53" s="213"/>
      <c r="Y53" s="213"/>
      <c r="Z53" s="213"/>
      <c r="AA53" s="213"/>
      <c r="AB53" s="213"/>
      <c r="AC53" s="222"/>
      <c r="AD53" s="222"/>
      <c r="AE53" s="213"/>
      <c r="AF53" s="222"/>
      <c r="AG53" s="222"/>
      <c r="AH53" s="210"/>
      <c r="AI53" s="210"/>
      <c r="AJ53" s="210"/>
      <c r="AK53" s="44"/>
      <c r="AL53" s="44"/>
    </row>
    <row r="54" spans="2:39" s="20" customFormat="1" ht="30" customHeight="1" x14ac:dyDescent="0.3">
      <c r="B54" s="228"/>
      <c r="C54" s="232"/>
      <c r="D54" s="216"/>
      <c r="E54" s="216"/>
      <c r="F54" s="217"/>
      <c r="G54" s="216"/>
      <c r="H54" s="217"/>
      <c r="I54" s="217"/>
      <c r="J54" s="41" t="s">
        <v>159</v>
      </c>
      <c r="K54" s="23" t="s">
        <v>160</v>
      </c>
      <c r="L54" s="42" t="s">
        <v>142</v>
      </c>
      <c r="M54" s="43">
        <v>5</v>
      </c>
      <c r="N54" s="217"/>
      <c r="O54" s="217"/>
      <c r="P54" s="216"/>
      <c r="Q54" s="216"/>
      <c r="R54" s="216"/>
      <c r="S54" s="216"/>
      <c r="T54" s="225"/>
      <c r="U54" s="214"/>
      <c r="V54" s="214"/>
      <c r="W54" s="214"/>
      <c r="X54" s="214"/>
      <c r="Y54" s="214"/>
      <c r="Z54" s="214"/>
      <c r="AA54" s="214"/>
      <c r="AB54" s="214"/>
      <c r="AC54" s="223"/>
      <c r="AD54" s="223"/>
      <c r="AE54" s="214"/>
      <c r="AF54" s="222"/>
      <c r="AG54" s="222"/>
      <c r="AH54" s="210"/>
      <c r="AI54" s="210"/>
      <c r="AJ54" s="210"/>
      <c r="AK54" s="44"/>
      <c r="AL54" s="44"/>
    </row>
    <row r="55" spans="2:39" s="20" customFormat="1" ht="30" customHeight="1" x14ac:dyDescent="0.3">
      <c r="B55" s="228"/>
      <c r="C55" s="232"/>
      <c r="D55" s="216"/>
      <c r="E55" s="216"/>
      <c r="F55" s="215" t="s">
        <v>166</v>
      </c>
      <c r="G55" s="216"/>
      <c r="H55" s="215" t="s">
        <v>93</v>
      </c>
      <c r="I55" s="215" t="s">
        <v>93</v>
      </c>
      <c r="J55" s="45" t="s">
        <v>149</v>
      </c>
      <c r="K55" s="23" t="s">
        <v>150</v>
      </c>
      <c r="L55" s="42" t="s">
        <v>151</v>
      </c>
      <c r="M55" s="43">
        <v>37.5</v>
      </c>
      <c r="N55" s="215" t="s">
        <v>97</v>
      </c>
      <c r="O55" s="215" t="s">
        <v>125</v>
      </c>
      <c r="P55" s="216"/>
      <c r="Q55" s="216"/>
      <c r="R55" s="216"/>
      <c r="S55" s="216"/>
      <c r="T55" s="225"/>
      <c r="U55" s="212">
        <f>V55+Y55</f>
        <v>4230951</v>
      </c>
      <c r="V55" s="212">
        <f>3922054</f>
        <v>3922054</v>
      </c>
      <c r="W55" s="212"/>
      <c r="X55" s="212"/>
      <c r="Y55" s="212">
        <f>308897</f>
        <v>308897</v>
      </c>
      <c r="Z55" s="212"/>
      <c r="AA55" s="212"/>
      <c r="AB55" s="212">
        <f>383229</f>
        <v>383229</v>
      </c>
      <c r="AC55" s="221" t="s">
        <v>103</v>
      </c>
      <c r="AD55" s="221"/>
      <c r="AE55" s="212">
        <f>U55</f>
        <v>4230951</v>
      </c>
      <c r="AF55" s="222"/>
      <c r="AG55" s="222"/>
      <c r="AH55" s="210"/>
      <c r="AI55" s="210"/>
      <c r="AJ55" s="210"/>
      <c r="AK55" s="44"/>
      <c r="AL55" s="44"/>
    </row>
    <row r="56" spans="2:39" s="20" customFormat="1" ht="30" customHeight="1" x14ac:dyDescent="0.3">
      <c r="B56" s="228"/>
      <c r="C56" s="232"/>
      <c r="D56" s="216"/>
      <c r="E56" s="216"/>
      <c r="F56" s="216"/>
      <c r="G56" s="216"/>
      <c r="H56" s="216"/>
      <c r="I56" s="216"/>
      <c r="J56" s="45" t="s">
        <v>104</v>
      </c>
      <c r="K56" s="23" t="s">
        <v>152</v>
      </c>
      <c r="L56" s="42" t="s">
        <v>138</v>
      </c>
      <c r="M56" s="43">
        <v>720</v>
      </c>
      <c r="N56" s="216"/>
      <c r="O56" s="216"/>
      <c r="P56" s="216"/>
      <c r="Q56" s="216"/>
      <c r="R56" s="216"/>
      <c r="S56" s="216"/>
      <c r="T56" s="225"/>
      <c r="U56" s="213"/>
      <c r="V56" s="213"/>
      <c r="W56" s="213"/>
      <c r="X56" s="213"/>
      <c r="Y56" s="213"/>
      <c r="Z56" s="213"/>
      <c r="AA56" s="213"/>
      <c r="AB56" s="213"/>
      <c r="AC56" s="222"/>
      <c r="AD56" s="222"/>
      <c r="AE56" s="213"/>
      <c r="AF56" s="222"/>
      <c r="AG56" s="222"/>
      <c r="AH56" s="210"/>
      <c r="AI56" s="210"/>
      <c r="AJ56" s="210"/>
      <c r="AK56" s="40"/>
      <c r="AL56" s="44"/>
    </row>
    <row r="57" spans="2:39" s="20" customFormat="1" ht="30" customHeight="1" x14ac:dyDescent="0.3">
      <c r="B57" s="228"/>
      <c r="C57" s="232"/>
      <c r="D57" s="216"/>
      <c r="E57" s="216"/>
      <c r="F57" s="216"/>
      <c r="G57" s="216"/>
      <c r="H57" s="216"/>
      <c r="I57" s="216"/>
      <c r="J57" s="45" t="s">
        <v>153</v>
      </c>
      <c r="K57" s="23" t="s">
        <v>154</v>
      </c>
      <c r="L57" s="42" t="s">
        <v>142</v>
      </c>
      <c r="M57" s="43">
        <v>3</v>
      </c>
      <c r="N57" s="216"/>
      <c r="O57" s="216"/>
      <c r="P57" s="216"/>
      <c r="Q57" s="216"/>
      <c r="R57" s="216"/>
      <c r="S57" s="216"/>
      <c r="T57" s="225"/>
      <c r="U57" s="213"/>
      <c r="V57" s="213"/>
      <c r="W57" s="213"/>
      <c r="X57" s="213"/>
      <c r="Y57" s="213"/>
      <c r="Z57" s="213"/>
      <c r="AA57" s="213"/>
      <c r="AB57" s="213"/>
      <c r="AC57" s="222"/>
      <c r="AD57" s="222"/>
      <c r="AE57" s="213"/>
      <c r="AF57" s="222"/>
      <c r="AG57" s="222"/>
      <c r="AH57" s="210"/>
      <c r="AI57" s="210"/>
      <c r="AJ57" s="210"/>
      <c r="AK57" s="44"/>
      <c r="AL57" s="44"/>
    </row>
    <row r="58" spans="2:39" s="20" customFormat="1" ht="30" customHeight="1" x14ac:dyDescent="0.3">
      <c r="B58" s="228"/>
      <c r="C58" s="232"/>
      <c r="D58" s="216"/>
      <c r="E58" s="216"/>
      <c r="F58" s="216"/>
      <c r="G58" s="216"/>
      <c r="H58" s="216"/>
      <c r="I58" s="216"/>
      <c r="J58" s="45" t="s">
        <v>155</v>
      </c>
      <c r="K58" s="23" t="s">
        <v>108</v>
      </c>
      <c r="L58" s="42" t="s">
        <v>145</v>
      </c>
      <c r="M58" s="43">
        <v>1020</v>
      </c>
      <c r="N58" s="216"/>
      <c r="O58" s="216"/>
      <c r="P58" s="216"/>
      <c r="Q58" s="216"/>
      <c r="R58" s="216"/>
      <c r="S58" s="216"/>
      <c r="T58" s="225"/>
      <c r="U58" s="213"/>
      <c r="V58" s="213"/>
      <c r="W58" s="213"/>
      <c r="X58" s="213"/>
      <c r="Y58" s="213"/>
      <c r="Z58" s="213"/>
      <c r="AA58" s="213"/>
      <c r="AB58" s="213"/>
      <c r="AC58" s="222"/>
      <c r="AD58" s="222"/>
      <c r="AE58" s="213"/>
      <c r="AF58" s="222"/>
      <c r="AG58" s="222"/>
      <c r="AH58" s="210"/>
      <c r="AI58" s="210"/>
      <c r="AJ58" s="210"/>
      <c r="AK58" s="44"/>
      <c r="AL58" s="44"/>
    </row>
    <row r="59" spans="2:39" s="20" customFormat="1" ht="30" customHeight="1" x14ac:dyDescent="0.3">
      <c r="B59" s="228"/>
      <c r="C59" s="232"/>
      <c r="D59" s="216"/>
      <c r="E59" s="216"/>
      <c r="F59" s="216"/>
      <c r="G59" s="216"/>
      <c r="H59" s="216"/>
      <c r="I59" s="216"/>
      <c r="J59" s="41" t="s">
        <v>136</v>
      </c>
      <c r="K59" s="23" t="s">
        <v>137</v>
      </c>
      <c r="L59" s="42" t="s">
        <v>138</v>
      </c>
      <c r="M59" s="43">
        <v>130</v>
      </c>
      <c r="N59" s="216"/>
      <c r="O59" s="216"/>
      <c r="P59" s="216"/>
      <c r="Q59" s="216"/>
      <c r="R59" s="216"/>
      <c r="S59" s="216"/>
      <c r="T59" s="225"/>
      <c r="U59" s="213"/>
      <c r="V59" s="213"/>
      <c r="W59" s="213"/>
      <c r="X59" s="213"/>
      <c r="Y59" s="213"/>
      <c r="Z59" s="213"/>
      <c r="AA59" s="213"/>
      <c r="AB59" s="213"/>
      <c r="AC59" s="222"/>
      <c r="AD59" s="222"/>
      <c r="AE59" s="213"/>
      <c r="AF59" s="222"/>
      <c r="AG59" s="222"/>
      <c r="AH59" s="210"/>
      <c r="AI59" s="210"/>
      <c r="AJ59" s="210"/>
      <c r="AK59" s="44"/>
      <c r="AL59" s="44"/>
    </row>
    <row r="60" spans="2:39" s="20" customFormat="1" ht="30" customHeight="1" x14ac:dyDescent="0.3">
      <c r="B60" s="228"/>
      <c r="C60" s="232"/>
      <c r="D60" s="216"/>
      <c r="E60" s="216"/>
      <c r="F60" s="216"/>
      <c r="G60" s="216"/>
      <c r="H60" s="216"/>
      <c r="I60" s="216"/>
      <c r="J60" s="41" t="s">
        <v>140</v>
      </c>
      <c r="K60" s="23" t="s">
        <v>141</v>
      </c>
      <c r="L60" s="42" t="s">
        <v>142</v>
      </c>
      <c r="M60" s="43">
        <v>35</v>
      </c>
      <c r="N60" s="216"/>
      <c r="O60" s="216"/>
      <c r="P60" s="216"/>
      <c r="Q60" s="216"/>
      <c r="R60" s="216"/>
      <c r="S60" s="216"/>
      <c r="T60" s="225"/>
      <c r="U60" s="213"/>
      <c r="V60" s="213"/>
      <c r="W60" s="213"/>
      <c r="X60" s="213"/>
      <c r="Y60" s="213"/>
      <c r="Z60" s="213"/>
      <c r="AA60" s="213"/>
      <c r="AB60" s="213"/>
      <c r="AC60" s="222"/>
      <c r="AD60" s="222"/>
      <c r="AE60" s="213"/>
      <c r="AF60" s="222"/>
      <c r="AG60" s="222"/>
      <c r="AH60" s="210"/>
      <c r="AI60" s="210"/>
      <c r="AJ60" s="210"/>
      <c r="AK60" s="44"/>
      <c r="AL60" s="44"/>
    </row>
    <row r="61" spans="2:39" s="20" customFormat="1" ht="30" customHeight="1" x14ac:dyDescent="0.3">
      <c r="B61" s="228"/>
      <c r="C61" s="232"/>
      <c r="D61" s="216"/>
      <c r="E61" s="216"/>
      <c r="F61" s="216"/>
      <c r="G61" s="216"/>
      <c r="H61" s="216"/>
      <c r="I61" s="216"/>
      <c r="J61" s="41" t="s">
        <v>143</v>
      </c>
      <c r="K61" s="23" t="s">
        <v>144</v>
      </c>
      <c r="L61" s="42" t="s">
        <v>145</v>
      </c>
      <c r="M61" s="43">
        <v>130</v>
      </c>
      <c r="N61" s="216"/>
      <c r="O61" s="216"/>
      <c r="P61" s="216"/>
      <c r="Q61" s="216"/>
      <c r="R61" s="216"/>
      <c r="S61" s="216"/>
      <c r="T61" s="225"/>
      <c r="U61" s="213"/>
      <c r="V61" s="213"/>
      <c r="W61" s="213"/>
      <c r="X61" s="213"/>
      <c r="Y61" s="213"/>
      <c r="Z61" s="213"/>
      <c r="AA61" s="213"/>
      <c r="AB61" s="213"/>
      <c r="AC61" s="222"/>
      <c r="AD61" s="222"/>
      <c r="AE61" s="213"/>
      <c r="AF61" s="222"/>
      <c r="AG61" s="222"/>
      <c r="AH61" s="210"/>
      <c r="AI61" s="210"/>
      <c r="AJ61" s="210"/>
      <c r="AK61" s="44"/>
      <c r="AL61" s="44"/>
    </row>
    <row r="62" spans="2:39" s="20" customFormat="1" ht="30" customHeight="1" x14ac:dyDescent="0.3">
      <c r="B62" s="228"/>
      <c r="C62" s="232"/>
      <c r="D62" s="216"/>
      <c r="E62" s="216"/>
      <c r="F62" s="216"/>
      <c r="G62" s="216"/>
      <c r="H62" s="216"/>
      <c r="I62" s="216"/>
      <c r="J62" s="41" t="s">
        <v>156</v>
      </c>
      <c r="K62" s="23" t="s">
        <v>157</v>
      </c>
      <c r="L62" s="42" t="s">
        <v>158</v>
      </c>
      <c r="M62" s="43">
        <v>80</v>
      </c>
      <c r="N62" s="216"/>
      <c r="O62" s="216"/>
      <c r="P62" s="216"/>
      <c r="Q62" s="216"/>
      <c r="R62" s="216"/>
      <c r="S62" s="216"/>
      <c r="T62" s="225"/>
      <c r="U62" s="213"/>
      <c r="V62" s="213"/>
      <c r="W62" s="213"/>
      <c r="X62" s="213"/>
      <c r="Y62" s="213"/>
      <c r="Z62" s="213"/>
      <c r="AA62" s="213"/>
      <c r="AB62" s="213"/>
      <c r="AC62" s="222"/>
      <c r="AD62" s="222"/>
      <c r="AE62" s="213"/>
      <c r="AF62" s="222"/>
      <c r="AG62" s="222"/>
      <c r="AH62" s="210"/>
      <c r="AI62" s="210"/>
      <c r="AJ62" s="210"/>
      <c r="AK62" s="44"/>
      <c r="AL62" s="44"/>
    </row>
    <row r="63" spans="2:39" s="20" customFormat="1" ht="30" customHeight="1" x14ac:dyDescent="0.3">
      <c r="B63" s="229"/>
      <c r="C63" s="233"/>
      <c r="D63" s="217"/>
      <c r="E63" s="217"/>
      <c r="F63" s="217"/>
      <c r="G63" s="217"/>
      <c r="H63" s="216"/>
      <c r="I63" s="216"/>
      <c r="J63" s="46" t="s">
        <v>159</v>
      </c>
      <c r="K63" s="30" t="s">
        <v>160</v>
      </c>
      <c r="L63" s="47" t="s">
        <v>142</v>
      </c>
      <c r="M63" s="48">
        <v>4</v>
      </c>
      <c r="N63" s="217"/>
      <c r="O63" s="216"/>
      <c r="P63" s="217"/>
      <c r="Q63" s="217"/>
      <c r="R63" s="217"/>
      <c r="S63" s="217"/>
      <c r="T63" s="226"/>
      <c r="U63" s="213"/>
      <c r="V63" s="213"/>
      <c r="W63" s="213"/>
      <c r="X63" s="214"/>
      <c r="Y63" s="213"/>
      <c r="Z63" s="213"/>
      <c r="AA63" s="214"/>
      <c r="AB63" s="213"/>
      <c r="AC63" s="223"/>
      <c r="AD63" s="222"/>
      <c r="AE63" s="213"/>
      <c r="AF63" s="223"/>
      <c r="AG63" s="223"/>
      <c r="AH63" s="211"/>
      <c r="AI63" s="211"/>
      <c r="AJ63" s="211"/>
      <c r="AK63" s="44"/>
      <c r="AL63" s="44"/>
    </row>
    <row r="64" spans="2:39" s="49" customFormat="1" ht="77.25" customHeight="1" x14ac:dyDescent="0.3">
      <c r="B64" s="227" t="s">
        <v>167</v>
      </c>
      <c r="C64" s="215" t="s">
        <v>168</v>
      </c>
      <c r="D64" s="215" t="s">
        <v>132</v>
      </c>
      <c r="E64" s="215" t="s">
        <v>133</v>
      </c>
      <c r="F64" s="230" t="s">
        <v>169</v>
      </c>
      <c r="G64" s="215" t="s">
        <v>135</v>
      </c>
      <c r="H64" s="215" t="s">
        <v>93</v>
      </c>
      <c r="I64" s="215" t="s">
        <v>93</v>
      </c>
      <c r="J64" s="45" t="s">
        <v>149</v>
      </c>
      <c r="K64" s="23" t="s">
        <v>150</v>
      </c>
      <c r="L64" s="42" t="s">
        <v>151</v>
      </c>
      <c r="M64" s="43">
        <v>62</v>
      </c>
      <c r="N64" s="215" t="s">
        <v>97</v>
      </c>
      <c r="O64" s="215" t="s">
        <v>170</v>
      </c>
      <c r="P64" s="215" t="s">
        <v>99</v>
      </c>
      <c r="Q64" s="215" t="s">
        <v>100</v>
      </c>
      <c r="R64" s="215" t="s">
        <v>101</v>
      </c>
      <c r="S64" s="215" t="s">
        <v>102</v>
      </c>
      <c r="T64" s="224">
        <f>U64</f>
        <v>2051848</v>
      </c>
      <c r="U64" s="212">
        <f>V64+Y64</f>
        <v>2051848</v>
      </c>
      <c r="V64" s="212">
        <f>1902046</f>
        <v>1902046</v>
      </c>
      <c r="W64" s="212"/>
      <c r="X64" s="212"/>
      <c r="Y64" s="212">
        <f>149802</f>
        <v>149802</v>
      </c>
      <c r="Z64" s="212"/>
      <c r="AA64" s="212"/>
      <c r="AB64" s="218">
        <f>185852</f>
        <v>185852</v>
      </c>
      <c r="AC64" s="215" t="s">
        <v>103</v>
      </c>
      <c r="AD64" s="221"/>
      <c r="AE64" s="212">
        <f>U64</f>
        <v>2051848</v>
      </c>
      <c r="AF64" s="215"/>
      <c r="AG64" s="215"/>
      <c r="AH64" s="209">
        <v>45231</v>
      </c>
      <c r="AI64" s="209">
        <v>45292</v>
      </c>
      <c r="AJ64" s="209"/>
      <c r="AK64" s="50"/>
      <c r="AL64" s="50"/>
      <c r="AM64" s="51"/>
    </row>
    <row r="65" spans="2:38" s="49" customFormat="1" ht="67.5" customHeight="1" x14ac:dyDescent="0.3">
      <c r="B65" s="228"/>
      <c r="C65" s="216"/>
      <c r="D65" s="216"/>
      <c r="E65" s="216"/>
      <c r="F65" s="230"/>
      <c r="G65" s="216"/>
      <c r="H65" s="216"/>
      <c r="I65" s="216"/>
      <c r="J65" s="45" t="s">
        <v>104</v>
      </c>
      <c r="K65" s="23" t="s">
        <v>152</v>
      </c>
      <c r="L65" s="42" t="s">
        <v>138</v>
      </c>
      <c r="M65" s="43">
        <v>1500</v>
      </c>
      <c r="N65" s="216"/>
      <c r="O65" s="216"/>
      <c r="P65" s="216"/>
      <c r="Q65" s="216"/>
      <c r="R65" s="216"/>
      <c r="S65" s="216"/>
      <c r="T65" s="225"/>
      <c r="U65" s="213"/>
      <c r="V65" s="213"/>
      <c r="W65" s="213"/>
      <c r="X65" s="213"/>
      <c r="Y65" s="213"/>
      <c r="Z65" s="213"/>
      <c r="AA65" s="213"/>
      <c r="AB65" s="219"/>
      <c r="AC65" s="216"/>
      <c r="AD65" s="222"/>
      <c r="AE65" s="213"/>
      <c r="AF65" s="216"/>
      <c r="AG65" s="216"/>
      <c r="AH65" s="210"/>
      <c r="AI65" s="210"/>
      <c r="AJ65" s="210"/>
      <c r="AK65" s="50"/>
      <c r="AL65" s="50"/>
    </row>
    <row r="66" spans="2:38" s="49" customFormat="1" ht="98.25" customHeight="1" x14ac:dyDescent="0.3">
      <c r="B66" s="228"/>
      <c r="C66" s="216"/>
      <c r="D66" s="216"/>
      <c r="E66" s="216"/>
      <c r="F66" s="230"/>
      <c r="G66" s="216"/>
      <c r="H66" s="216"/>
      <c r="I66" s="216"/>
      <c r="J66" s="45" t="s">
        <v>153</v>
      </c>
      <c r="K66" s="23" t="s">
        <v>154</v>
      </c>
      <c r="L66" s="42" t="s">
        <v>142</v>
      </c>
      <c r="M66" s="43">
        <v>5</v>
      </c>
      <c r="N66" s="216"/>
      <c r="O66" s="216"/>
      <c r="P66" s="216"/>
      <c r="Q66" s="216"/>
      <c r="R66" s="216"/>
      <c r="S66" s="216"/>
      <c r="T66" s="225"/>
      <c r="U66" s="213"/>
      <c r="V66" s="213"/>
      <c r="W66" s="213"/>
      <c r="X66" s="213"/>
      <c r="Y66" s="213"/>
      <c r="Z66" s="213"/>
      <c r="AA66" s="213"/>
      <c r="AB66" s="219"/>
      <c r="AC66" s="216"/>
      <c r="AD66" s="222"/>
      <c r="AE66" s="213"/>
      <c r="AF66" s="216"/>
      <c r="AG66" s="216"/>
      <c r="AH66" s="210"/>
      <c r="AI66" s="210"/>
      <c r="AJ66" s="210"/>
      <c r="AK66" s="50"/>
      <c r="AL66" s="50"/>
    </row>
    <row r="67" spans="2:38" s="49" customFormat="1" ht="48.75" customHeight="1" x14ac:dyDescent="0.3">
      <c r="B67" s="228"/>
      <c r="C67" s="216"/>
      <c r="D67" s="216"/>
      <c r="E67" s="216"/>
      <c r="F67" s="230"/>
      <c r="G67" s="216"/>
      <c r="H67" s="216"/>
      <c r="I67" s="216"/>
      <c r="J67" s="45" t="s">
        <v>155</v>
      </c>
      <c r="K67" s="23" t="s">
        <v>108</v>
      </c>
      <c r="L67" s="42" t="s">
        <v>145</v>
      </c>
      <c r="M67" s="43">
        <v>1700</v>
      </c>
      <c r="N67" s="216"/>
      <c r="O67" s="216"/>
      <c r="P67" s="216"/>
      <c r="Q67" s="216"/>
      <c r="R67" s="216"/>
      <c r="S67" s="216"/>
      <c r="T67" s="225"/>
      <c r="U67" s="213"/>
      <c r="V67" s="213"/>
      <c r="W67" s="213"/>
      <c r="X67" s="213"/>
      <c r="Y67" s="213"/>
      <c r="Z67" s="213"/>
      <c r="AA67" s="213"/>
      <c r="AB67" s="219"/>
      <c r="AC67" s="216"/>
      <c r="AD67" s="222"/>
      <c r="AE67" s="213"/>
      <c r="AF67" s="216"/>
      <c r="AG67" s="216"/>
      <c r="AH67" s="210"/>
      <c r="AI67" s="210"/>
      <c r="AJ67" s="210"/>
      <c r="AK67" s="52"/>
      <c r="AL67" s="50"/>
    </row>
    <row r="68" spans="2:38" s="49" customFormat="1" ht="83.25" customHeight="1" x14ac:dyDescent="0.3">
      <c r="B68" s="228"/>
      <c r="C68" s="216"/>
      <c r="D68" s="216"/>
      <c r="E68" s="216"/>
      <c r="F68" s="230"/>
      <c r="G68" s="216"/>
      <c r="H68" s="216"/>
      <c r="I68" s="216"/>
      <c r="J68" s="41" t="s">
        <v>156</v>
      </c>
      <c r="K68" s="23" t="s">
        <v>157</v>
      </c>
      <c r="L68" s="42" t="s">
        <v>158</v>
      </c>
      <c r="M68" s="43">
        <v>38</v>
      </c>
      <c r="N68" s="216"/>
      <c r="O68" s="216"/>
      <c r="P68" s="216"/>
      <c r="Q68" s="216"/>
      <c r="R68" s="216"/>
      <c r="S68" s="216"/>
      <c r="T68" s="225"/>
      <c r="U68" s="213"/>
      <c r="V68" s="213"/>
      <c r="W68" s="213"/>
      <c r="X68" s="213"/>
      <c r="Y68" s="213"/>
      <c r="Z68" s="213"/>
      <c r="AA68" s="213"/>
      <c r="AB68" s="219"/>
      <c r="AC68" s="216"/>
      <c r="AD68" s="222"/>
      <c r="AE68" s="213"/>
      <c r="AF68" s="216"/>
      <c r="AG68" s="216"/>
      <c r="AH68" s="210"/>
      <c r="AI68" s="210"/>
      <c r="AJ68" s="210"/>
      <c r="AK68" s="50"/>
      <c r="AL68" s="50"/>
    </row>
    <row r="69" spans="2:38" s="49" customFormat="1" ht="42" customHeight="1" x14ac:dyDescent="0.3">
      <c r="B69" s="228"/>
      <c r="C69" s="216"/>
      <c r="D69" s="216"/>
      <c r="E69" s="216"/>
      <c r="F69" s="230"/>
      <c r="G69" s="216"/>
      <c r="H69" s="216"/>
      <c r="I69" s="216"/>
      <c r="J69" s="41" t="s">
        <v>159</v>
      </c>
      <c r="K69" s="23" t="s">
        <v>160</v>
      </c>
      <c r="L69" s="42" t="s">
        <v>142</v>
      </c>
      <c r="M69" s="43">
        <v>1</v>
      </c>
      <c r="N69" s="216"/>
      <c r="O69" s="216"/>
      <c r="P69" s="216"/>
      <c r="Q69" s="216"/>
      <c r="R69" s="216"/>
      <c r="S69" s="216"/>
      <c r="T69" s="225"/>
      <c r="U69" s="213"/>
      <c r="V69" s="213"/>
      <c r="W69" s="213"/>
      <c r="X69" s="213"/>
      <c r="Y69" s="213"/>
      <c r="Z69" s="213"/>
      <c r="AA69" s="213"/>
      <c r="AB69" s="219"/>
      <c r="AC69" s="216"/>
      <c r="AD69" s="222"/>
      <c r="AE69" s="213"/>
      <c r="AF69" s="216"/>
      <c r="AG69" s="216"/>
      <c r="AH69" s="210"/>
      <c r="AI69" s="210"/>
      <c r="AJ69" s="210"/>
      <c r="AK69" s="50"/>
      <c r="AL69" s="50"/>
    </row>
    <row r="70" spans="2:38" s="49" customFormat="1" ht="79.5" customHeight="1" x14ac:dyDescent="0.3">
      <c r="B70" s="228"/>
      <c r="C70" s="216"/>
      <c r="D70" s="216"/>
      <c r="E70" s="216"/>
      <c r="F70" s="230"/>
      <c r="G70" s="216"/>
      <c r="H70" s="216"/>
      <c r="I70" s="216"/>
      <c r="J70" s="41" t="s">
        <v>136</v>
      </c>
      <c r="K70" s="23" t="s">
        <v>137</v>
      </c>
      <c r="L70" s="42" t="s">
        <v>138</v>
      </c>
      <c r="M70" s="43">
        <v>430</v>
      </c>
      <c r="N70" s="216"/>
      <c r="O70" s="216"/>
      <c r="P70" s="216"/>
      <c r="Q70" s="216"/>
      <c r="R70" s="216"/>
      <c r="S70" s="216"/>
      <c r="T70" s="225"/>
      <c r="U70" s="213"/>
      <c r="V70" s="213"/>
      <c r="W70" s="213"/>
      <c r="X70" s="213"/>
      <c r="Y70" s="213"/>
      <c r="Z70" s="213"/>
      <c r="AA70" s="213"/>
      <c r="AB70" s="219"/>
      <c r="AC70" s="216"/>
      <c r="AD70" s="222"/>
      <c r="AE70" s="213"/>
      <c r="AF70" s="216"/>
      <c r="AG70" s="216"/>
      <c r="AH70" s="210"/>
      <c r="AI70" s="210"/>
      <c r="AJ70" s="210"/>
      <c r="AK70" s="50"/>
      <c r="AL70" s="50"/>
    </row>
    <row r="71" spans="2:38" s="49" customFormat="1" ht="44.25" customHeight="1" x14ac:dyDescent="0.3">
      <c r="B71" s="228"/>
      <c r="C71" s="216"/>
      <c r="D71" s="216"/>
      <c r="E71" s="216"/>
      <c r="F71" s="230"/>
      <c r="G71" s="216"/>
      <c r="H71" s="216"/>
      <c r="I71" s="216"/>
      <c r="J71" s="41" t="s">
        <v>140</v>
      </c>
      <c r="K71" s="23" t="s">
        <v>141</v>
      </c>
      <c r="L71" s="42" t="s">
        <v>142</v>
      </c>
      <c r="M71" s="43">
        <v>65</v>
      </c>
      <c r="N71" s="216"/>
      <c r="O71" s="216"/>
      <c r="P71" s="216"/>
      <c r="Q71" s="216"/>
      <c r="R71" s="216"/>
      <c r="S71" s="216"/>
      <c r="T71" s="225"/>
      <c r="U71" s="213"/>
      <c r="V71" s="213"/>
      <c r="W71" s="213"/>
      <c r="X71" s="213"/>
      <c r="Y71" s="213"/>
      <c r="Z71" s="213"/>
      <c r="AA71" s="213"/>
      <c r="AB71" s="219"/>
      <c r="AC71" s="216"/>
      <c r="AD71" s="222"/>
      <c r="AE71" s="213"/>
      <c r="AF71" s="216"/>
      <c r="AG71" s="216"/>
      <c r="AH71" s="210"/>
      <c r="AI71" s="210"/>
      <c r="AJ71" s="210"/>
      <c r="AK71" s="50"/>
      <c r="AL71" s="50"/>
    </row>
    <row r="72" spans="2:38" s="49" customFormat="1" ht="115.2" x14ac:dyDescent="0.3">
      <c r="B72" s="229"/>
      <c r="C72" s="217"/>
      <c r="D72" s="217"/>
      <c r="E72" s="217"/>
      <c r="F72" s="230"/>
      <c r="G72" s="217"/>
      <c r="H72" s="217"/>
      <c r="I72" s="217"/>
      <c r="J72" s="41" t="s">
        <v>143</v>
      </c>
      <c r="K72" s="23" t="s">
        <v>144</v>
      </c>
      <c r="L72" s="42" t="s">
        <v>145</v>
      </c>
      <c r="M72" s="43">
        <v>600</v>
      </c>
      <c r="N72" s="217"/>
      <c r="O72" s="217"/>
      <c r="P72" s="217"/>
      <c r="Q72" s="217"/>
      <c r="R72" s="217"/>
      <c r="S72" s="217"/>
      <c r="T72" s="226"/>
      <c r="U72" s="214"/>
      <c r="V72" s="214"/>
      <c r="W72" s="214"/>
      <c r="X72" s="214"/>
      <c r="Y72" s="214"/>
      <c r="Z72" s="214"/>
      <c r="AA72" s="214"/>
      <c r="AB72" s="220"/>
      <c r="AC72" s="217"/>
      <c r="AD72" s="223"/>
      <c r="AE72" s="214"/>
      <c r="AF72" s="217"/>
      <c r="AG72" s="217"/>
      <c r="AH72" s="211"/>
      <c r="AI72" s="211"/>
      <c r="AJ72" s="211"/>
      <c r="AK72" s="50"/>
      <c r="AL72" s="50"/>
    </row>
    <row r="73" spans="2:38" s="53" customFormat="1" ht="14.4" x14ac:dyDescent="0.3">
      <c r="F73" s="54"/>
      <c r="AK73" s="55"/>
      <c r="AL73" s="55"/>
    </row>
    <row r="74" spans="2:38" customFormat="1" ht="14.4" x14ac:dyDescent="0.3">
      <c r="K74" s="56" t="s">
        <v>171</v>
      </c>
      <c r="T74" s="57"/>
      <c r="U74" s="57"/>
      <c r="V74" s="57"/>
      <c r="W74" s="57"/>
      <c r="X74" s="57"/>
      <c r="Y74" s="57"/>
      <c r="Z74" s="57"/>
      <c r="AA74" s="57"/>
      <c r="AB74" s="57"/>
      <c r="AC74" s="57"/>
      <c r="AD74" s="57"/>
      <c r="AE74" s="57"/>
      <c r="AF74" s="57"/>
      <c r="AG74" s="57"/>
      <c r="AK74" s="15"/>
      <c r="AL74" s="15"/>
    </row>
    <row r="75" spans="2:38" customFormat="1" ht="14.4" x14ac:dyDescent="0.3">
      <c r="T75" s="57"/>
      <c r="AK75" s="15"/>
      <c r="AL75" s="15"/>
    </row>
  </sheetData>
  <mergeCells count="386">
    <mergeCell ref="B2:AI2"/>
    <mergeCell ref="K5:U5"/>
    <mergeCell ref="B7:B8"/>
    <mergeCell ref="C7:C8"/>
    <mergeCell ref="D7:D8"/>
    <mergeCell ref="E7:E8"/>
    <mergeCell ref="F7:F8"/>
    <mergeCell ref="G7:G8"/>
    <mergeCell ref="H7:H8"/>
    <mergeCell ref="I7:I8"/>
    <mergeCell ref="J7:M7"/>
    <mergeCell ref="N7:N8"/>
    <mergeCell ref="O7:O8"/>
    <mergeCell ref="P7:P8"/>
    <mergeCell ref="Q7:Q8"/>
    <mergeCell ref="R7:R8"/>
    <mergeCell ref="S7:S8"/>
    <mergeCell ref="AD7:AF7"/>
    <mergeCell ref="AG7:AG8"/>
    <mergeCell ref="AH7:AH8"/>
    <mergeCell ref="AI7:AI8"/>
    <mergeCell ref="AJ7:AJ8"/>
    <mergeCell ref="T7:T8"/>
    <mergeCell ref="U7:U8"/>
    <mergeCell ref="V7:AA7"/>
    <mergeCell ref="AB7:AB8"/>
    <mergeCell ref="AC7:AC8"/>
    <mergeCell ref="G10:G12"/>
    <mergeCell ref="H10:H12"/>
    <mergeCell ref="I10:I12"/>
    <mergeCell ref="N10:N12"/>
    <mergeCell ref="O10:O12"/>
    <mergeCell ref="AJ10:AJ12"/>
    <mergeCell ref="AH10:AH12"/>
    <mergeCell ref="AI10:AI12"/>
    <mergeCell ref="U10:U12"/>
    <mergeCell ref="V10:V12"/>
    <mergeCell ref="W10:W12"/>
    <mergeCell ref="X10:X12"/>
    <mergeCell ref="Y10:Y12"/>
    <mergeCell ref="P10:P12"/>
    <mergeCell ref="Q10:Q12"/>
    <mergeCell ref="R10:R12"/>
    <mergeCell ref="S10:S12"/>
    <mergeCell ref="T10:T12"/>
    <mergeCell ref="F13:F15"/>
    <mergeCell ref="G13:G15"/>
    <mergeCell ref="H13:H15"/>
    <mergeCell ref="I13:I15"/>
    <mergeCell ref="N13:N15"/>
    <mergeCell ref="B10:B12"/>
    <mergeCell ref="C10:C12"/>
    <mergeCell ref="D10:D12"/>
    <mergeCell ref="E10:E12"/>
    <mergeCell ref="F10:F12"/>
    <mergeCell ref="AE10:AE12"/>
    <mergeCell ref="AF10:AF12"/>
    <mergeCell ref="AG10:AG12"/>
    <mergeCell ref="Z10:Z12"/>
    <mergeCell ref="AA10:AA12"/>
    <mergeCell ref="AB10:AB12"/>
    <mergeCell ref="AE13:AE15"/>
    <mergeCell ref="AF13:AF15"/>
    <mergeCell ref="AG13:AG15"/>
    <mergeCell ref="Z13:Z15"/>
    <mergeCell ref="AA13:AA15"/>
    <mergeCell ref="AB13:AB15"/>
    <mergeCell ref="AC13:AC15"/>
    <mergeCell ref="AD13:AD15"/>
    <mergeCell ref="AC10:AC12"/>
    <mergeCell ref="AD10:AD12"/>
    <mergeCell ref="Y13:Y15"/>
    <mergeCell ref="B16:B21"/>
    <mergeCell ref="C16:C21"/>
    <mergeCell ref="D16:D21"/>
    <mergeCell ref="E16:E21"/>
    <mergeCell ref="F16:F18"/>
    <mergeCell ref="G16:G21"/>
    <mergeCell ref="H16:H18"/>
    <mergeCell ref="I16:I18"/>
    <mergeCell ref="N16:N18"/>
    <mergeCell ref="O13:O15"/>
    <mergeCell ref="P13:P15"/>
    <mergeCell ref="Q13:Q15"/>
    <mergeCell ref="R13:R15"/>
    <mergeCell ref="S13:S15"/>
    <mergeCell ref="T13:T15"/>
    <mergeCell ref="U13:U15"/>
    <mergeCell ref="V13:V15"/>
    <mergeCell ref="W13:W15"/>
    <mergeCell ref="X13:X15"/>
    <mergeCell ref="B13:B15"/>
    <mergeCell ref="C13:C15"/>
    <mergeCell ref="D13:D15"/>
    <mergeCell ref="E13:E15"/>
    <mergeCell ref="AJ13:AJ15"/>
    <mergeCell ref="AH13:AH15"/>
    <mergeCell ref="AI13:AI15"/>
    <mergeCell ref="AJ16:AJ21"/>
    <mergeCell ref="F19:F21"/>
    <mergeCell ref="H19:H21"/>
    <mergeCell ref="I19:I21"/>
    <mergeCell ref="N19:N21"/>
    <mergeCell ref="O19:O21"/>
    <mergeCell ref="U19:U21"/>
    <mergeCell ref="V19:V21"/>
    <mergeCell ref="W19:W21"/>
    <mergeCell ref="X19:X21"/>
    <mergeCell ref="Y19:Y21"/>
    <mergeCell ref="Z19:Z21"/>
    <mergeCell ref="AA19:AA21"/>
    <mergeCell ref="AB19:AB21"/>
    <mergeCell ref="AC19:AC21"/>
    <mergeCell ref="AD19:AD21"/>
    <mergeCell ref="AE16:AE18"/>
    <mergeCell ref="AF16:AF21"/>
    <mergeCell ref="O16:O18"/>
    <mergeCell ref="P16:P21"/>
    <mergeCell ref="Q16:Q21"/>
    <mergeCell ref="AG16:AG21"/>
    <mergeCell ref="AH16:AH21"/>
    <mergeCell ref="AI16:AI21"/>
    <mergeCell ref="AE19:AE21"/>
    <mergeCell ref="Z16:Z18"/>
    <mergeCell ref="AA16:AA18"/>
    <mergeCell ref="G22:G27"/>
    <mergeCell ref="H22:H24"/>
    <mergeCell ref="I22:I24"/>
    <mergeCell ref="N22:N24"/>
    <mergeCell ref="O22:O24"/>
    <mergeCell ref="W16:W18"/>
    <mergeCell ref="X16:X18"/>
    <mergeCell ref="Y16:Y18"/>
    <mergeCell ref="R16:R21"/>
    <mergeCell ref="S16:S21"/>
    <mergeCell ref="T16:T21"/>
    <mergeCell ref="AB16:AB18"/>
    <mergeCell ref="AC16:AC18"/>
    <mergeCell ref="AD16:AD18"/>
    <mergeCell ref="U16:U18"/>
    <mergeCell ref="V16:V18"/>
    <mergeCell ref="B22:B27"/>
    <mergeCell ref="C22:C27"/>
    <mergeCell ref="D22:D27"/>
    <mergeCell ref="E22:E27"/>
    <mergeCell ref="F22:F24"/>
    <mergeCell ref="AB22:AB24"/>
    <mergeCell ref="AC22:AC24"/>
    <mergeCell ref="AD22:AD24"/>
    <mergeCell ref="U22:U24"/>
    <mergeCell ref="V22:V24"/>
    <mergeCell ref="W22:W24"/>
    <mergeCell ref="X22:X24"/>
    <mergeCell ref="Y22:Y24"/>
    <mergeCell ref="P22:P27"/>
    <mergeCell ref="Q22:Q27"/>
    <mergeCell ref="R22:R27"/>
    <mergeCell ref="S22:S27"/>
    <mergeCell ref="T22:T27"/>
    <mergeCell ref="AJ22:AJ27"/>
    <mergeCell ref="F25:F27"/>
    <mergeCell ref="H25:H27"/>
    <mergeCell ref="I25:I27"/>
    <mergeCell ref="N25:N27"/>
    <mergeCell ref="O25:O27"/>
    <mergeCell ref="U25:U27"/>
    <mergeCell ref="V25:V27"/>
    <mergeCell ref="W25:W27"/>
    <mergeCell ref="X25:X27"/>
    <mergeCell ref="Y25:Y27"/>
    <mergeCell ref="Z25:Z27"/>
    <mergeCell ref="AA25:AA27"/>
    <mergeCell ref="AB25:AB27"/>
    <mergeCell ref="AC25:AC27"/>
    <mergeCell ref="AD25:AD27"/>
    <mergeCell ref="AE22:AE24"/>
    <mergeCell ref="AF22:AF27"/>
    <mergeCell ref="AG22:AG27"/>
    <mergeCell ref="AH22:AH27"/>
    <mergeCell ref="AI22:AI27"/>
    <mergeCell ref="AE25:AE27"/>
    <mergeCell ref="Z22:Z24"/>
    <mergeCell ref="AA22:AA24"/>
    <mergeCell ref="G28:G30"/>
    <mergeCell ref="H28:H30"/>
    <mergeCell ref="I28:I30"/>
    <mergeCell ref="N28:N30"/>
    <mergeCell ref="O28:O30"/>
    <mergeCell ref="B28:B30"/>
    <mergeCell ref="C28:C30"/>
    <mergeCell ref="D28:D30"/>
    <mergeCell ref="E28:E30"/>
    <mergeCell ref="F28:F30"/>
    <mergeCell ref="AC28:AC30"/>
    <mergeCell ref="AD28:AD30"/>
    <mergeCell ref="U28:U30"/>
    <mergeCell ref="V28:V30"/>
    <mergeCell ref="W28:W30"/>
    <mergeCell ref="X28:X30"/>
    <mergeCell ref="Y28:Y30"/>
    <mergeCell ref="P28:P30"/>
    <mergeCell ref="Q28:Q30"/>
    <mergeCell ref="R28:R30"/>
    <mergeCell ref="S28:S30"/>
    <mergeCell ref="T28:T30"/>
    <mergeCell ref="AJ28:AJ30"/>
    <mergeCell ref="B31:B33"/>
    <mergeCell ref="C31:C33"/>
    <mergeCell ref="D31:D33"/>
    <mergeCell ref="E31:E33"/>
    <mergeCell ref="F31:F33"/>
    <mergeCell ref="G31:G33"/>
    <mergeCell ref="H31:H33"/>
    <mergeCell ref="I31:I33"/>
    <mergeCell ref="N31:N33"/>
    <mergeCell ref="O31:O33"/>
    <mergeCell ref="P31:P33"/>
    <mergeCell ref="Q31:Q33"/>
    <mergeCell ref="R31:R33"/>
    <mergeCell ref="S31:S33"/>
    <mergeCell ref="T31:T33"/>
    <mergeCell ref="AE28:AE30"/>
    <mergeCell ref="AF28:AF30"/>
    <mergeCell ref="AG28:AG30"/>
    <mergeCell ref="AH28:AH30"/>
    <mergeCell ref="AI28:AI30"/>
    <mergeCell ref="Z28:Z30"/>
    <mergeCell ref="AA28:AA30"/>
    <mergeCell ref="AB28:AB30"/>
    <mergeCell ref="AH31:AH33"/>
    <mergeCell ref="AI31:AI33"/>
    <mergeCell ref="Z31:Z33"/>
    <mergeCell ref="AA31:AA33"/>
    <mergeCell ref="AB31:AB33"/>
    <mergeCell ref="AC31:AC33"/>
    <mergeCell ref="AD31:AD33"/>
    <mergeCell ref="U31:U33"/>
    <mergeCell ref="V31:V33"/>
    <mergeCell ref="W31:W33"/>
    <mergeCell ref="X31:X33"/>
    <mergeCell ref="Y31:Y33"/>
    <mergeCell ref="U34:U39"/>
    <mergeCell ref="V34:V39"/>
    <mergeCell ref="W34:W39"/>
    <mergeCell ref="X34:X39"/>
    <mergeCell ref="Y34:Y39"/>
    <mergeCell ref="AJ31:AJ33"/>
    <mergeCell ref="B34:B48"/>
    <mergeCell ref="C34:C48"/>
    <mergeCell ref="D34:D48"/>
    <mergeCell ref="E34:E48"/>
    <mergeCell ref="F34:F39"/>
    <mergeCell ref="G34:G48"/>
    <mergeCell ref="H34:H39"/>
    <mergeCell ref="I34:I39"/>
    <mergeCell ref="N34:N39"/>
    <mergeCell ref="O34:O39"/>
    <mergeCell ref="P34:P48"/>
    <mergeCell ref="Q34:Q48"/>
    <mergeCell ref="R34:R48"/>
    <mergeCell ref="S34:S48"/>
    <mergeCell ref="T34:T48"/>
    <mergeCell ref="AE31:AE33"/>
    <mergeCell ref="AF31:AF33"/>
    <mergeCell ref="AG31:AG33"/>
    <mergeCell ref="AH34:AH48"/>
    <mergeCell ref="AI34:AI48"/>
    <mergeCell ref="AE40:AE43"/>
    <mergeCell ref="AE44:AE48"/>
    <mergeCell ref="Z34:Z39"/>
    <mergeCell ref="AA34:AA39"/>
    <mergeCell ref="AB34:AB39"/>
    <mergeCell ref="AC34:AC39"/>
    <mergeCell ref="AD34:AD39"/>
    <mergeCell ref="Z44:Z48"/>
    <mergeCell ref="AA44:AA48"/>
    <mergeCell ref="AB44:AB48"/>
    <mergeCell ref="AC44:AC48"/>
    <mergeCell ref="AD44:AD48"/>
    <mergeCell ref="F44:F48"/>
    <mergeCell ref="H44:H48"/>
    <mergeCell ref="I44:I48"/>
    <mergeCell ref="N44:N48"/>
    <mergeCell ref="O44:O48"/>
    <mergeCell ref="AJ34:AJ48"/>
    <mergeCell ref="F40:F43"/>
    <mergeCell ref="H40:H43"/>
    <mergeCell ref="I40:I43"/>
    <mergeCell ref="N40:N43"/>
    <mergeCell ref="O40:O43"/>
    <mergeCell ref="U40:U43"/>
    <mergeCell ref="V40:V43"/>
    <mergeCell ref="W40:W43"/>
    <mergeCell ref="X40:X43"/>
    <mergeCell ref="Y40:Y43"/>
    <mergeCell ref="Z40:Z43"/>
    <mergeCell ref="AA40:AA43"/>
    <mergeCell ref="AB40:AB43"/>
    <mergeCell ref="AC40:AC43"/>
    <mergeCell ref="AD40:AD43"/>
    <mergeCell ref="AE34:AE39"/>
    <mergeCell ref="AF34:AF48"/>
    <mergeCell ref="AG34:AG48"/>
    <mergeCell ref="U44:U48"/>
    <mergeCell ref="V44:V48"/>
    <mergeCell ref="W44:W48"/>
    <mergeCell ref="X44:X48"/>
    <mergeCell ref="Y44:Y48"/>
    <mergeCell ref="G49:G63"/>
    <mergeCell ref="H49:H54"/>
    <mergeCell ref="I49:I54"/>
    <mergeCell ref="N49:N54"/>
    <mergeCell ref="O49:O54"/>
    <mergeCell ref="B49:B63"/>
    <mergeCell ref="C49:C63"/>
    <mergeCell ref="D49:D63"/>
    <mergeCell ref="E49:E63"/>
    <mergeCell ref="F49:F54"/>
    <mergeCell ref="AB49:AB54"/>
    <mergeCell ref="AC49:AC54"/>
    <mergeCell ref="AD49:AD54"/>
    <mergeCell ref="U49:U54"/>
    <mergeCell ref="V49:V54"/>
    <mergeCell ref="W49:W54"/>
    <mergeCell ref="X49:X54"/>
    <mergeCell ref="Y49:Y54"/>
    <mergeCell ref="P49:P63"/>
    <mergeCell ref="Q49:Q63"/>
    <mergeCell ref="R49:R63"/>
    <mergeCell ref="S49:S63"/>
    <mergeCell ref="T49:T63"/>
    <mergeCell ref="AJ49:AJ63"/>
    <mergeCell ref="F55:F63"/>
    <mergeCell ref="H55:H63"/>
    <mergeCell ref="I55:I63"/>
    <mergeCell ref="N55:N63"/>
    <mergeCell ref="O55:O63"/>
    <mergeCell ref="U55:U63"/>
    <mergeCell ref="V55:V63"/>
    <mergeCell ref="W55:W63"/>
    <mergeCell ref="X55:X63"/>
    <mergeCell ref="Y55:Y63"/>
    <mergeCell ref="Z55:Z63"/>
    <mergeCell ref="AA55:AA63"/>
    <mergeCell ref="AB55:AB63"/>
    <mergeCell ref="AC55:AC63"/>
    <mergeCell ref="AD55:AD63"/>
    <mergeCell ref="AE49:AE54"/>
    <mergeCell ref="AF49:AF63"/>
    <mergeCell ref="AG49:AG63"/>
    <mergeCell ref="AH49:AH63"/>
    <mergeCell ref="AI49:AI63"/>
    <mergeCell ref="AE55:AE63"/>
    <mergeCell ref="Z49:Z54"/>
    <mergeCell ref="AA49:AA54"/>
    <mergeCell ref="G64:G72"/>
    <mergeCell ref="H64:H72"/>
    <mergeCell ref="I64:I72"/>
    <mergeCell ref="N64:N72"/>
    <mergeCell ref="O64:O72"/>
    <mergeCell ref="B64:B72"/>
    <mergeCell ref="C64:C72"/>
    <mergeCell ref="D64:D72"/>
    <mergeCell ref="E64:E72"/>
    <mergeCell ref="F64:F72"/>
    <mergeCell ref="U64:U72"/>
    <mergeCell ref="V64:V72"/>
    <mergeCell ref="W64:W72"/>
    <mergeCell ref="X64:X72"/>
    <mergeCell ref="Y64:Y72"/>
    <mergeCell ref="P64:P72"/>
    <mergeCell ref="Q64:Q72"/>
    <mergeCell ref="R64:R72"/>
    <mergeCell ref="S64:S72"/>
    <mergeCell ref="T64:T72"/>
    <mergeCell ref="AJ64:AJ72"/>
    <mergeCell ref="AE64:AE72"/>
    <mergeCell ref="AF64:AF72"/>
    <mergeCell ref="AG64:AG72"/>
    <mergeCell ref="AH64:AH72"/>
    <mergeCell ref="AI64:AI72"/>
    <mergeCell ref="Z64:Z72"/>
    <mergeCell ref="AA64:AA72"/>
    <mergeCell ref="AB64:AB72"/>
    <mergeCell ref="AC64:AC72"/>
    <mergeCell ref="AD64:AD72"/>
  </mergeCells>
  <pageMargins left="0.25" right="0.25" top="0.75" bottom="0.75" header="0.3" footer="0.3"/>
  <pageSetup paperSize="8" scale="5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14"/>
  <sheetViews>
    <sheetView workbookViewId="0">
      <selection activeCell="AH8" sqref="AH8:AH9"/>
    </sheetView>
  </sheetViews>
  <sheetFormatPr defaultRowHeight="14.4" x14ac:dyDescent="0.3"/>
  <cols>
    <col min="1" max="1" width="5" customWidth="1"/>
    <col min="2" max="2" width="21" customWidth="1"/>
    <col min="3" max="3" width="17.77734375" customWidth="1"/>
    <col min="4" max="5" width="13.77734375" customWidth="1"/>
    <col min="6" max="6" width="18.21875" customWidth="1"/>
    <col min="7" max="7" width="50.21875" customWidth="1"/>
    <col min="8" max="8" width="14.77734375" customWidth="1"/>
    <col min="9" max="9" width="13.77734375" customWidth="1"/>
    <col min="10" max="10" width="12.77734375" customWidth="1"/>
    <col min="11" max="14" width="10.5546875" customWidth="1"/>
    <col min="15" max="16" width="15.77734375" customWidth="1"/>
    <col min="17" max="17" width="18.5546875" customWidth="1"/>
    <col min="18" max="18" width="15.77734375" customWidth="1"/>
    <col min="19" max="21" width="14" customWidth="1"/>
    <col min="22" max="22" width="10" customWidth="1"/>
    <col min="23" max="23" width="11.21875" customWidth="1"/>
    <col min="24" max="24" width="10" customWidth="1"/>
    <col min="25" max="25" width="11.77734375" customWidth="1"/>
    <col min="26" max="27" width="12.21875" customWidth="1"/>
    <col min="28" max="29" width="11.21875" customWidth="1"/>
    <col min="30" max="30" width="12.21875" customWidth="1"/>
    <col min="31" max="33" width="11.21875" customWidth="1"/>
    <col min="34" max="34" width="24.21875" customWidth="1"/>
    <col min="35" max="35" width="19.44140625" customWidth="1"/>
    <col min="36" max="36" width="10.44140625" customWidth="1"/>
  </cols>
  <sheetData>
    <row r="1" spans="1:36" x14ac:dyDescent="0.3">
      <c r="A1" s="1"/>
      <c r="B1" s="188" t="s">
        <v>40</v>
      </c>
      <c r="C1" s="188"/>
      <c r="D1" s="188"/>
      <c r="E1" s="188"/>
      <c r="F1" s="188"/>
      <c r="G1" s="188"/>
      <c r="H1" s="188"/>
      <c r="I1" s="188"/>
      <c r="J1" s="188"/>
      <c r="K1" s="188"/>
      <c r="L1" s="188"/>
      <c r="M1" s="188"/>
      <c r="N1" s="188"/>
      <c r="O1" s="188"/>
      <c r="P1" s="188"/>
      <c r="Q1" s="188"/>
      <c r="R1" s="188"/>
      <c r="S1" s="188"/>
      <c r="T1" s="188"/>
      <c r="U1" s="188"/>
      <c r="V1" s="188"/>
      <c r="W1" s="188"/>
      <c r="X1" s="188"/>
      <c r="Y1" s="188"/>
      <c r="Z1" s="188"/>
      <c r="AA1" s="188"/>
      <c r="AB1" s="188"/>
      <c r="AC1" s="188"/>
      <c r="AD1" s="188"/>
      <c r="AE1" s="188"/>
      <c r="AF1" s="188"/>
      <c r="AG1" s="188"/>
      <c r="AH1" s="188"/>
      <c r="AI1" s="188"/>
      <c r="AJ1" s="1"/>
    </row>
    <row r="2" spans="1:36"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4.7" customHeight="1" x14ac:dyDescent="0.3">
      <c r="A3" s="1"/>
      <c r="B3" s="317" t="s">
        <v>0</v>
      </c>
      <c r="C3" s="317" t="s">
        <v>1</v>
      </c>
      <c r="D3" s="317" t="s">
        <v>28</v>
      </c>
      <c r="E3" s="317" t="s">
        <v>29</v>
      </c>
      <c r="F3" s="317" t="s">
        <v>30</v>
      </c>
      <c r="G3" s="317" t="s">
        <v>3</v>
      </c>
      <c r="H3" s="317" t="s">
        <v>4</v>
      </c>
      <c r="I3" s="317" t="s">
        <v>5</v>
      </c>
      <c r="J3" s="318" t="s">
        <v>6</v>
      </c>
      <c r="K3" s="318"/>
      <c r="L3" s="318"/>
      <c r="M3" s="318"/>
      <c r="N3" s="315" t="s">
        <v>47</v>
      </c>
      <c r="O3" s="317" t="s">
        <v>31</v>
      </c>
      <c r="P3" s="324" t="s">
        <v>42</v>
      </c>
      <c r="Q3" s="324" t="s">
        <v>32</v>
      </c>
      <c r="R3" s="324" t="s">
        <v>37</v>
      </c>
      <c r="S3" s="324" t="s">
        <v>33</v>
      </c>
      <c r="T3" s="317" t="s">
        <v>55</v>
      </c>
      <c r="U3" s="317" t="s">
        <v>57</v>
      </c>
      <c r="V3" s="318" t="s">
        <v>59</v>
      </c>
      <c r="W3" s="318"/>
      <c r="X3" s="318"/>
      <c r="Y3" s="318"/>
      <c r="Z3" s="318"/>
      <c r="AA3" s="318"/>
      <c r="AB3" s="317" t="s">
        <v>69</v>
      </c>
      <c r="AC3" s="319" t="s">
        <v>75</v>
      </c>
      <c r="AD3" s="321" t="s">
        <v>77</v>
      </c>
      <c r="AE3" s="322"/>
      <c r="AF3" s="323"/>
      <c r="AG3" s="315" t="s">
        <v>27</v>
      </c>
      <c r="AH3" s="315" t="s">
        <v>36</v>
      </c>
      <c r="AI3" s="317" t="s">
        <v>34</v>
      </c>
      <c r="AJ3" s="315" t="s">
        <v>35</v>
      </c>
    </row>
    <row r="4" spans="1:36" ht="169.2" customHeight="1" x14ac:dyDescent="0.3">
      <c r="A4" s="1"/>
      <c r="B4" s="317"/>
      <c r="C4" s="317"/>
      <c r="D4" s="317"/>
      <c r="E4" s="317"/>
      <c r="F4" s="317"/>
      <c r="G4" s="317"/>
      <c r="H4" s="317"/>
      <c r="I4" s="317"/>
      <c r="J4" s="3" t="s">
        <v>7</v>
      </c>
      <c r="K4" s="3" t="s">
        <v>8</v>
      </c>
      <c r="L4" s="3" t="s">
        <v>9</v>
      </c>
      <c r="M4" s="11" t="s">
        <v>10</v>
      </c>
      <c r="N4" s="316"/>
      <c r="O4" s="317"/>
      <c r="P4" s="324"/>
      <c r="Q4" s="324"/>
      <c r="R4" s="324"/>
      <c r="S4" s="324"/>
      <c r="T4" s="317"/>
      <c r="U4" s="317"/>
      <c r="V4" s="3" t="s">
        <v>61</v>
      </c>
      <c r="W4" s="3" t="s">
        <v>62</v>
      </c>
      <c r="X4" s="3" t="s">
        <v>15</v>
      </c>
      <c r="Y4" s="3" t="s">
        <v>63</v>
      </c>
      <c r="Z4" s="3" t="s">
        <v>60</v>
      </c>
      <c r="AA4" s="3" t="s">
        <v>25</v>
      </c>
      <c r="AB4" s="317"/>
      <c r="AC4" s="320"/>
      <c r="AD4" s="3" t="s">
        <v>16</v>
      </c>
      <c r="AE4" s="3" t="s">
        <v>17</v>
      </c>
      <c r="AF4" s="3" t="s">
        <v>26</v>
      </c>
      <c r="AG4" s="316"/>
      <c r="AH4" s="316"/>
      <c r="AI4" s="317"/>
      <c r="AJ4" s="316"/>
    </row>
    <row r="5" spans="1:36" x14ac:dyDescent="0.3">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86.25" customHeight="1" x14ac:dyDescent="0.3">
      <c r="A6" s="1"/>
      <c r="B6" s="325" t="s">
        <v>172</v>
      </c>
      <c r="C6" s="302" t="s">
        <v>173</v>
      </c>
      <c r="D6" s="302" t="s">
        <v>174</v>
      </c>
      <c r="E6" s="302" t="s">
        <v>175</v>
      </c>
      <c r="F6" s="302" t="s">
        <v>173</v>
      </c>
      <c r="G6" s="302" t="s">
        <v>176</v>
      </c>
      <c r="H6" s="302" t="s">
        <v>93</v>
      </c>
      <c r="I6" s="302" t="s">
        <v>93</v>
      </c>
      <c r="J6" s="58" t="s">
        <v>177</v>
      </c>
      <c r="K6" s="58" t="s">
        <v>178</v>
      </c>
      <c r="L6" s="58" t="s">
        <v>106</v>
      </c>
      <c r="M6" s="59">
        <v>45000</v>
      </c>
      <c r="N6" s="302" t="s">
        <v>97</v>
      </c>
      <c r="O6" s="302" t="s">
        <v>179</v>
      </c>
      <c r="P6" s="298" t="s">
        <v>180</v>
      </c>
      <c r="Q6" s="298" t="s">
        <v>100</v>
      </c>
      <c r="R6" s="298" t="s">
        <v>181</v>
      </c>
      <c r="S6" s="298" t="s">
        <v>182</v>
      </c>
      <c r="T6" s="308">
        <v>18700000</v>
      </c>
      <c r="U6" s="302" t="s">
        <v>183</v>
      </c>
      <c r="V6" s="308">
        <v>18700000</v>
      </c>
      <c r="W6" s="302" t="s">
        <v>183</v>
      </c>
      <c r="X6" s="302" t="s">
        <v>183</v>
      </c>
      <c r="Y6" s="302" t="s">
        <v>183</v>
      </c>
      <c r="Z6" s="302" t="s">
        <v>183</v>
      </c>
      <c r="AA6" s="311" t="s">
        <v>183</v>
      </c>
      <c r="AB6" s="308">
        <v>3300000</v>
      </c>
      <c r="AC6" s="298" t="s">
        <v>103</v>
      </c>
      <c r="AD6" s="298" t="s">
        <v>183</v>
      </c>
      <c r="AE6" s="309">
        <v>18700000</v>
      </c>
      <c r="AF6" s="298" t="s">
        <v>183</v>
      </c>
      <c r="AG6" s="298" t="s">
        <v>183</v>
      </c>
      <c r="AH6" s="302" t="s">
        <v>242</v>
      </c>
      <c r="AI6" s="298" t="s">
        <v>184</v>
      </c>
      <c r="AJ6" s="302"/>
    </row>
    <row r="7" spans="1:36" ht="60" x14ac:dyDescent="0.3">
      <c r="A7" s="1"/>
      <c r="B7" s="326"/>
      <c r="C7" s="303"/>
      <c r="D7" s="314"/>
      <c r="E7" s="314"/>
      <c r="F7" s="303"/>
      <c r="G7" s="314"/>
      <c r="H7" s="303"/>
      <c r="I7" s="303"/>
      <c r="J7" s="58" t="s">
        <v>185</v>
      </c>
      <c r="K7" s="58" t="s">
        <v>186</v>
      </c>
      <c r="L7" s="58" t="s">
        <v>187</v>
      </c>
      <c r="M7" s="59">
        <v>33</v>
      </c>
      <c r="N7" s="303"/>
      <c r="O7" s="303"/>
      <c r="P7" s="299"/>
      <c r="Q7" s="299"/>
      <c r="R7" s="299"/>
      <c r="S7" s="299"/>
      <c r="T7" s="313"/>
      <c r="U7" s="303"/>
      <c r="V7" s="303"/>
      <c r="W7" s="303"/>
      <c r="X7" s="303"/>
      <c r="Y7" s="303"/>
      <c r="Z7" s="303"/>
      <c r="AA7" s="312"/>
      <c r="AB7" s="303"/>
      <c r="AC7" s="299"/>
      <c r="AD7" s="299"/>
      <c r="AE7" s="310"/>
      <c r="AF7" s="299"/>
      <c r="AG7" s="299"/>
      <c r="AH7" s="303"/>
      <c r="AI7" s="299"/>
      <c r="AJ7" s="303"/>
    </row>
    <row r="8" spans="1:36" ht="84" x14ac:dyDescent="0.3">
      <c r="A8" s="1"/>
      <c r="B8" s="304" t="s">
        <v>188</v>
      </c>
      <c r="C8" s="306" t="s">
        <v>189</v>
      </c>
      <c r="D8" s="307" t="s">
        <v>190</v>
      </c>
      <c r="E8" s="306" t="s">
        <v>191</v>
      </c>
      <c r="F8" s="306" t="s">
        <v>189</v>
      </c>
      <c r="G8" s="298" t="s">
        <v>192</v>
      </c>
      <c r="H8" s="302" t="s">
        <v>93</v>
      </c>
      <c r="I8" s="302" t="s">
        <v>93</v>
      </c>
      <c r="J8" s="58" t="s">
        <v>193</v>
      </c>
      <c r="K8" s="58" t="s">
        <v>194</v>
      </c>
      <c r="L8" s="58" t="s">
        <v>195</v>
      </c>
      <c r="M8" s="59">
        <v>4</v>
      </c>
      <c r="N8" s="302" t="s">
        <v>97</v>
      </c>
      <c r="O8" s="302" t="s">
        <v>179</v>
      </c>
      <c r="P8" s="298" t="s">
        <v>180</v>
      </c>
      <c r="Q8" s="298" t="s">
        <v>100</v>
      </c>
      <c r="R8" s="298" t="s">
        <v>181</v>
      </c>
      <c r="S8" s="298" t="s">
        <v>182</v>
      </c>
      <c r="T8" s="300">
        <v>850000</v>
      </c>
      <c r="U8" s="300" t="s">
        <v>183</v>
      </c>
      <c r="V8" s="300">
        <v>850000</v>
      </c>
      <c r="W8" s="302" t="s">
        <v>183</v>
      </c>
      <c r="X8" s="302" t="s">
        <v>183</v>
      </c>
      <c r="Y8" s="302" t="s">
        <v>183</v>
      </c>
      <c r="Z8" s="302" t="s">
        <v>183</v>
      </c>
      <c r="AA8" s="298" t="s">
        <v>183</v>
      </c>
      <c r="AB8" s="300">
        <v>150000</v>
      </c>
      <c r="AC8" s="298" t="s">
        <v>103</v>
      </c>
      <c r="AD8" s="301" t="s">
        <v>183</v>
      </c>
      <c r="AE8" s="300">
        <v>850000</v>
      </c>
      <c r="AF8" s="298" t="s">
        <v>183</v>
      </c>
      <c r="AG8" s="298" t="s">
        <v>183</v>
      </c>
      <c r="AH8" s="298" t="s">
        <v>196</v>
      </c>
      <c r="AI8" s="298" t="s">
        <v>184</v>
      </c>
      <c r="AJ8" s="298"/>
    </row>
    <row r="9" spans="1:36" ht="84" x14ac:dyDescent="0.3">
      <c r="A9" s="9"/>
      <c r="B9" s="305"/>
      <c r="C9" s="306"/>
      <c r="D9" s="307"/>
      <c r="E9" s="306"/>
      <c r="F9" s="306"/>
      <c r="G9" s="299"/>
      <c r="H9" s="303"/>
      <c r="I9" s="303"/>
      <c r="J9" s="58" t="s">
        <v>197</v>
      </c>
      <c r="K9" s="58" t="s">
        <v>198</v>
      </c>
      <c r="L9" s="58" t="s">
        <v>195</v>
      </c>
      <c r="M9" s="58">
        <v>4</v>
      </c>
      <c r="N9" s="303"/>
      <c r="O9" s="303"/>
      <c r="P9" s="299"/>
      <c r="Q9" s="299"/>
      <c r="R9" s="299"/>
      <c r="S9" s="299"/>
      <c r="T9" s="300"/>
      <c r="U9" s="300"/>
      <c r="V9" s="300"/>
      <c r="W9" s="303"/>
      <c r="X9" s="303"/>
      <c r="Y9" s="303"/>
      <c r="Z9" s="303"/>
      <c r="AA9" s="299"/>
      <c r="AB9" s="300"/>
      <c r="AC9" s="299"/>
      <c r="AD9" s="301"/>
      <c r="AE9" s="300"/>
      <c r="AF9" s="299"/>
      <c r="AG9" s="299"/>
      <c r="AH9" s="299"/>
      <c r="AI9" s="299"/>
      <c r="AJ9" s="299"/>
    </row>
    <row r="10" spans="1:36" x14ac:dyDescent="0.3">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3">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3">
      <c r="A14" s="1"/>
      <c r="B14" s="178" t="s">
        <v>24</v>
      </c>
      <c r="C14" s="178"/>
      <c r="D14" s="178"/>
      <c r="E14" s="178"/>
      <c r="F14" s="178"/>
      <c r="G14" s="178"/>
      <c r="H14" s="178"/>
      <c r="I14" s="178"/>
      <c r="J14" s="178"/>
      <c r="K14" s="178"/>
      <c r="L14" s="178"/>
      <c r="M14" s="178"/>
      <c r="N14" s="178"/>
      <c r="O14" s="178"/>
      <c r="P14" s="178"/>
      <c r="Q14" s="178"/>
      <c r="R14" s="178"/>
      <c r="S14" s="178"/>
      <c r="T14" s="178"/>
      <c r="U14" s="178"/>
      <c r="V14" s="178"/>
      <c r="W14" s="178"/>
      <c r="X14" s="178"/>
      <c r="Y14" s="178"/>
      <c r="Z14" s="178"/>
      <c r="AA14" s="178"/>
      <c r="AB14" s="178"/>
      <c r="AC14" s="178"/>
      <c r="AD14" s="178"/>
      <c r="AE14" s="178"/>
      <c r="AF14" s="178"/>
      <c r="AG14" s="178"/>
      <c r="AH14" s="178"/>
      <c r="AI14" s="178"/>
      <c r="AJ14" s="178"/>
    </row>
  </sheetData>
  <mergeCells count="89">
    <mergeCell ref="B1:AI1"/>
    <mergeCell ref="B3:B4"/>
    <mergeCell ref="C3:C4"/>
    <mergeCell ref="D3:D4"/>
    <mergeCell ref="E3:E4"/>
    <mergeCell ref="F3:F4"/>
    <mergeCell ref="G3:G4"/>
    <mergeCell ref="H3:H4"/>
    <mergeCell ref="I3:I4"/>
    <mergeCell ref="J3:M3"/>
    <mergeCell ref="AG3:AG4"/>
    <mergeCell ref="AH3:AH4"/>
    <mergeCell ref="AI3:AI4"/>
    <mergeCell ref="AJ3:AJ4"/>
    <mergeCell ref="B14:AJ14"/>
    <mergeCell ref="T3:T4"/>
    <mergeCell ref="U3:U4"/>
    <mergeCell ref="V3:AA3"/>
    <mergeCell ref="AB3:AB4"/>
    <mergeCell ref="AC3:AC4"/>
    <mergeCell ref="AD3:AF3"/>
    <mergeCell ref="N3:N4"/>
    <mergeCell ref="O3:O4"/>
    <mergeCell ref="P3:P4"/>
    <mergeCell ref="Q3:Q4"/>
    <mergeCell ref="R3:R4"/>
    <mergeCell ref="S3:S4"/>
    <mergeCell ref="B6:B7"/>
    <mergeCell ref="C6:C7"/>
    <mergeCell ref="D6:D7"/>
    <mergeCell ref="E6:E7"/>
    <mergeCell ref="F6:F7"/>
    <mergeCell ref="G6:G7"/>
    <mergeCell ref="H6:H7"/>
    <mergeCell ref="I6:I7"/>
    <mergeCell ref="N6:N7"/>
    <mergeCell ref="O6:O7"/>
    <mergeCell ref="P6:P7"/>
    <mergeCell ref="Q6:Q7"/>
    <mergeCell ref="R6:R7"/>
    <mergeCell ref="S6:S7"/>
    <mergeCell ref="T6:T7"/>
    <mergeCell ref="U6:U7"/>
    <mergeCell ref="V6:V7"/>
    <mergeCell ref="W6:W7"/>
    <mergeCell ref="X6:X7"/>
    <mergeCell ref="Y6:Y7"/>
    <mergeCell ref="Z6:Z7"/>
    <mergeCell ref="AA6:AA7"/>
    <mergeCell ref="AB6:AB7"/>
    <mergeCell ref="AC6:AC7"/>
    <mergeCell ref="AD6:AD7"/>
    <mergeCell ref="AE6:AE7"/>
    <mergeCell ref="AF6:AF7"/>
    <mergeCell ref="AG6:AG7"/>
    <mergeCell ref="AH6:AH7"/>
    <mergeCell ref="AI6:AI7"/>
    <mergeCell ref="AJ6:AJ7"/>
    <mergeCell ref="B8:B9"/>
    <mergeCell ref="C8:C9"/>
    <mergeCell ref="D8:D9"/>
    <mergeCell ref="E8:E9"/>
    <mergeCell ref="F8:F9"/>
    <mergeCell ref="G8:G9"/>
    <mergeCell ref="H8:H9"/>
    <mergeCell ref="I8:I9"/>
    <mergeCell ref="N8:N9"/>
    <mergeCell ref="O8:O9"/>
    <mergeCell ref="P8:P9"/>
    <mergeCell ref="Q8:Q9"/>
    <mergeCell ref="R8:R9"/>
    <mergeCell ref="S8:S9"/>
    <mergeCell ref="T8:T9"/>
    <mergeCell ref="U8:U9"/>
    <mergeCell ref="V8:V9"/>
    <mergeCell ref="W8:W9"/>
    <mergeCell ref="X8:X9"/>
    <mergeCell ref="Y8:Y9"/>
    <mergeCell ref="Z8:Z9"/>
    <mergeCell ref="AA8:AA9"/>
    <mergeCell ref="AG8:AG9"/>
    <mergeCell ref="AH8:AH9"/>
    <mergeCell ref="AI8:AI9"/>
    <mergeCell ref="AJ8:AJ9"/>
    <mergeCell ref="AB8:AB9"/>
    <mergeCell ref="AC8:AC9"/>
    <mergeCell ref="AD8:AD9"/>
    <mergeCell ref="AE8:AE9"/>
    <mergeCell ref="AF8:AF9"/>
  </mergeCells>
  <dataValidations count="1">
    <dataValidation type="list" allowBlank="1" showInputMessage="1" showErrorMessage="1" sqref="P7:S7" xr:uid="{00000000-0002-0000-0100-000000000000}">
      <formula1>#REF!</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38"/>
  <sheetViews>
    <sheetView zoomScale="60" zoomScaleNormal="60" workbookViewId="0">
      <selection activeCell="F6" sqref="F6:F10"/>
    </sheetView>
  </sheetViews>
  <sheetFormatPr defaultRowHeight="14.4" x14ac:dyDescent="0.3"/>
  <cols>
    <col min="1" max="1" width="5" customWidth="1"/>
    <col min="2" max="2" width="21" customWidth="1"/>
    <col min="3" max="3" width="17.77734375" customWidth="1"/>
    <col min="4" max="5" width="13.77734375" customWidth="1"/>
    <col min="6" max="6" width="18.21875" customWidth="1"/>
    <col min="7" max="7" width="50.21875" customWidth="1"/>
    <col min="8" max="8" width="14.77734375" customWidth="1"/>
    <col min="9" max="9" width="13.77734375" customWidth="1"/>
    <col min="10" max="10" width="12.77734375" customWidth="1"/>
    <col min="11" max="14" width="10.5546875" customWidth="1"/>
    <col min="15" max="16" width="15.77734375" customWidth="1"/>
    <col min="17" max="17" width="18.5546875" customWidth="1"/>
    <col min="18" max="18" width="15.77734375" customWidth="1"/>
    <col min="19" max="21" width="14" customWidth="1"/>
    <col min="22" max="22" width="10" customWidth="1"/>
    <col min="23" max="23" width="11.21875" customWidth="1"/>
    <col min="24" max="24" width="10" customWidth="1"/>
    <col min="25" max="25" width="11.77734375" customWidth="1"/>
    <col min="26" max="27" width="12.21875" customWidth="1"/>
    <col min="28" max="29" width="11.21875" customWidth="1"/>
    <col min="30" max="30" width="12.21875" customWidth="1"/>
    <col min="31" max="33" width="11.21875" customWidth="1"/>
    <col min="34" max="34" width="24.21875" customWidth="1"/>
    <col min="35" max="35" width="19.44140625" customWidth="1"/>
    <col min="36" max="36" width="10.44140625" customWidth="1"/>
  </cols>
  <sheetData>
    <row r="1" spans="1:36" x14ac:dyDescent="0.3">
      <c r="A1" s="1"/>
      <c r="B1" s="188" t="s">
        <v>40</v>
      </c>
      <c r="C1" s="188"/>
      <c r="D1" s="188"/>
      <c r="E1" s="188"/>
      <c r="F1" s="188"/>
      <c r="G1" s="188"/>
      <c r="H1" s="188"/>
      <c r="I1" s="188"/>
      <c r="J1" s="188"/>
      <c r="K1" s="188"/>
      <c r="L1" s="188"/>
      <c r="M1" s="188"/>
      <c r="N1" s="188"/>
      <c r="O1" s="188"/>
      <c r="P1" s="188"/>
      <c r="Q1" s="188"/>
      <c r="R1" s="188"/>
      <c r="S1" s="188"/>
      <c r="T1" s="188"/>
      <c r="U1" s="188"/>
      <c r="V1" s="188"/>
      <c r="W1" s="188"/>
      <c r="X1" s="188"/>
      <c r="Y1" s="188"/>
      <c r="Z1" s="188"/>
      <c r="AA1" s="188"/>
      <c r="AB1" s="188"/>
      <c r="AC1" s="188"/>
      <c r="AD1" s="188"/>
      <c r="AE1" s="188"/>
      <c r="AF1" s="188"/>
      <c r="AG1" s="188"/>
      <c r="AH1" s="188"/>
      <c r="AI1" s="188"/>
      <c r="AJ1" s="1"/>
    </row>
    <row r="2" spans="1:36"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4.7" customHeight="1" x14ac:dyDescent="0.3">
      <c r="A3" s="1"/>
      <c r="B3" s="317" t="s">
        <v>0</v>
      </c>
      <c r="C3" s="317" t="s">
        <v>1</v>
      </c>
      <c r="D3" s="317" t="s">
        <v>28</v>
      </c>
      <c r="E3" s="317" t="s">
        <v>29</v>
      </c>
      <c r="F3" s="317" t="s">
        <v>30</v>
      </c>
      <c r="G3" s="317" t="s">
        <v>3</v>
      </c>
      <c r="H3" s="317" t="s">
        <v>4</v>
      </c>
      <c r="I3" s="317" t="s">
        <v>5</v>
      </c>
      <c r="J3" s="318" t="s">
        <v>6</v>
      </c>
      <c r="K3" s="318"/>
      <c r="L3" s="318"/>
      <c r="M3" s="318"/>
      <c r="N3" s="315" t="s">
        <v>47</v>
      </c>
      <c r="O3" s="317" t="s">
        <v>31</v>
      </c>
      <c r="P3" s="324" t="s">
        <v>42</v>
      </c>
      <c r="Q3" s="324" t="s">
        <v>32</v>
      </c>
      <c r="R3" s="324" t="s">
        <v>37</v>
      </c>
      <c r="S3" s="324" t="s">
        <v>33</v>
      </c>
      <c r="T3" s="317" t="s">
        <v>55</v>
      </c>
      <c r="U3" s="317" t="s">
        <v>57</v>
      </c>
      <c r="V3" s="318" t="s">
        <v>59</v>
      </c>
      <c r="W3" s="318"/>
      <c r="X3" s="318"/>
      <c r="Y3" s="318"/>
      <c r="Z3" s="318"/>
      <c r="AA3" s="318"/>
      <c r="AB3" s="317" t="s">
        <v>69</v>
      </c>
      <c r="AC3" s="319" t="s">
        <v>75</v>
      </c>
      <c r="AD3" s="321" t="s">
        <v>77</v>
      </c>
      <c r="AE3" s="322"/>
      <c r="AF3" s="323"/>
      <c r="AG3" s="315" t="s">
        <v>27</v>
      </c>
      <c r="AH3" s="315" t="s">
        <v>36</v>
      </c>
      <c r="AI3" s="317" t="s">
        <v>34</v>
      </c>
      <c r="AJ3" s="315" t="s">
        <v>35</v>
      </c>
    </row>
    <row r="4" spans="1:36" ht="169.2" customHeight="1" x14ac:dyDescent="0.3">
      <c r="A4" s="1"/>
      <c r="B4" s="317"/>
      <c r="C4" s="317"/>
      <c r="D4" s="317"/>
      <c r="E4" s="317"/>
      <c r="F4" s="317"/>
      <c r="G4" s="317"/>
      <c r="H4" s="317"/>
      <c r="I4" s="317"/>
      <c r="J4" s="3" t="s">
        <v>7</v>
      </c>
      <c r="K4" s="3" t="s">
        <v>8</v>
      </c>
      <c r="L4" s="3" t="s">
        <v>9</v>
      </c>
      <c r="M4" s="11" t="s">
        <v>10</v>
      </c>
      <c r="N4" s="316"/>
      <c r="O4" s="317"/>
      <c r="P4" s="324"/>
      <c r="Q4" s="324"/>
      <c r="R4" s="324"/>
      <c r="S4" s="324"/>
      <c r="T4" s="317"/>
      <c r="U4" s="317"/>
      <c r="V4" s="3" t="s">
        <v>61</v>
      </c>
      <c r="W4" s="3" t="s">
        <v>62</v>
      </c>
      <c r="X4" s="3" t="s">
        <v>15</v>
      </c>
      <c r="Y4" s="3" t="s">
        <v>63</v>
      </c>
      <c r="Z4" s="3" t="s">
        <v>60</v>
      </c>
      <c r="AA4" s="3" t="s">
        <v>25</v>
      </c>
      <c r="AB4" s="317"/>
      <c r="AC4" s="320"/>
      <c r="AD4" s="3" t="s">
        <v>16</v>
      </c>
      <c r="AE4" s="3" t="s">
        <v>17</v>
      </c>
      <c r="AF4" s="3" t="s">
        <v>26</v>
      </c>
      <c r="AG4" s="316"/>
      <c r="AH4" s="316"/>
      <c r="AI4" s="317"/>
      <c r="AJ4" s="316"/>
    </row>
    <row r="5" spans="1:36" x14ac:dyDescent="0.3">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118.8" x14ac:dyDescent="0.3">
      <c r="A6" s="1"/>
      <c r="B6" s="333" t="s">
        <v>199</v>
      </c>
      <c r="C6" s="333" t="s">
        <v>201</v>
      </c>
      <c r="D6" s="333" t="s">
        <v>239</v>
      </c>
      <c r="E6" s="333" t="s">
        <v>200</v>
      </c>
      <c r="F6" s="333" t="s">
        <v>201</v>
      </c>
      <c r="G6" s="333" t="s">
        <v>202</v>
      </c>
      <c r="H6" s="333" t="s">
        <v>93</v>
      </c>
      <c r="I6" s="333" t="s">
        <v>93</v>
      </c>
      <c r="J6" s="64" t="s">
        <v>214</v>
      </c>
      <c r="K6" s="64" t="s">
        <v>215</v>
      </c>
      <c r="L6" s="64" t="s">
        <v>216</v>
      </c>
      <c r="M6" s="64">
        <v>2.464</v>
      </c>
      <c r="N6" s="333" t="s">
        <v>213</v>
      </c>
      <c r="O6" s="342" t="s">
        <v>212</v>
      </c>
      <c r="P6" s="343" t="s">
        <v>226</v>
      </c>
      <c r="Q6" s="343" t="s">
        <v>100</v>
      </c>
      <c r="R6" s="343" t="s">
        <v>101</v>
      </c>
      <c r="S6" s="343" t="s">
        <v>182</v>
      </c>
      <c r="T6" s="351">
        <v>341336</v>
      </c>
      <c r="U6" s="351">
        <v>341336</v>
      </c>
      <c r="V6" s="339">
        <v>341336</v>
      </c>
      <c r="W6" s="333" t="s">
        <v>183</v>
      </c>
      <c r="X6" s="333" t="s">
        <v>183</v>
      </c>
      <c r="Y6" s="333" t="s">
        <v>183</v>
      </c>
      <c r="Z6" s="333" t="s">
        <v>183</v>
      </c>
      <c r="AA6" s="333" t="s">
        <v>183</v>
      </c>
      <c r="AB6" s="339">
        <v>341336</v>
      </c>
      <c r="AC6" s="333" t="s">
        <v>227</v>
      </c>
      <c r="AD6" s="333" t="s">
        <v>183</v>
      </c>
      <c r="AE6" s="333" t="s">
        <v>183</v>
      </c>
      <c r="AF6" s="333">
        <v>341336</v>
      </c>
      <c r="AG6" s="333" t="s">
        <v>183</v>
      </c>
      <c r="AH6" s="327" t="s">
        <v>240</v>
      </c>
      <c r="AI6" s="327" t="s">
        <v>231</v>
      </c>
      <c r="AJ6" s="333"/>
    </row>
    <row r="7" spans="1:36" ht="105.6" x14ac:dyDescent="0.3">
      <c r="A7" s="1"/>
      <c r="B7" s="334"/>
      <c r="C7" s="334"/>
      <c r="D7" s="334"/>
      <c r="E7" s="334"/>
      <c r="F7" s="334"/>
      <c r="G7" s="334"/>
      <c r="H7" s="334"/>
      <c r="I7" s="334"/>
      <c r="J7" s="64" t="s">
        <v>218</v>
      </c>
      <c r="K7" s="64" t="s">
        <v>217</v>
      </c>
      <c r="L7" s="64" t="s">
        <v>216</v>
      </c>
      <c r="M7" s="64">
        <v>3.5640000000000001</v>
      </c>
      <c r="N7" s="334"/>
      <c r="O7" s="342"/>
      <c r="P7" s="343"/>
      <c r="Q7" s="343"/>
      <c r="R7" s="343"/>
      <c r="S7" s="343"/>
      <c r="T7" s="342"/>
      <c r="U7" s="342"/>
      <c r="V7" s="334"/>
      <c r="W7" s="334"/>
      <c r="X7" s="334"/>
      <c r="Y7" s="334"/>
      <c r="Z7" s="334"/>
      <c r="AA7" s="334"/>
      <c r="AB7" s="334"/>
      <c r="AC7" s="334"/>
      <c r="AD7" s="334"/>
      <c r="AE7" s="334"/>
      <c r="AF7" s="334"/>
      <c r="AG7" s="334"/>
      <c r="AH7" s="328"/>
      <c r="AI7" s="328"/>
      <c r="AJ7" s="334"/>
    </row>
    <row r="8" spans="1:36" ht="105.6" x14ac:dyDescent="0.3">
      <c r="A8" s="1"/>
      <c r="B8" s="334"/>
      <c r="C8" s="334"/>
      <c r="D8" s="334"/>
      <c r="E8" s="334"/>
      <c r="F8" s="334"/>
      <c r="G8" s="334"/>
      <c r="H8" s="334"/>
      <c r="I8" s="334"/>
      <c r="J8" s="64" t="s">
        <v>220</v>
      </c>
      <c r="K8" s="64" t="s">
        <v>219</v>
      </c>
      <c r="L8" s="64" t="s">
        <v>109</v>
      </c>
      <c r="M8" s="64">
        <v>103</v>
      </c>
      <c r="N8" s="334"/>
      <c r="O8" s="342"/>
      <c r="P8" s="343"/>
      <c r="Q8" s="343"/>
      <c r="R8" s="343"/>
      <c r="S8" s="343"/>
      <c r="T8" s="342"/>
      <c r="U8" s="342"/>
      <c r="V8" s="334"/>
      <c r="W8" s="334"/>
      <c r="X8" s="334"/>
      <c r="Y8" s="334"/>
      <c r="Z8" s="334"/>
      <c r="AA8" s="334"/>
      <c r="AB8" s="334"/>
      <c r="AC8" s="334"/>
      <c r="AD8" s="334"/>
      <c r="AE8" s="334"/>
      <c r="AF8" s="334"/>
      <c r="AG8" s="334"/>
      <c r="AH8" s="328"/>
      <c r="AI8" s="328"/>
      <c r="AJ8" s="334"/>
    </row>
    <row r="9" spans="1:36" ht="105.6" x14ac:dyDescent="0.3">
      <c r="A9" s="1"/>
      <c r="B9" s="334"/>
      <c r="C9" s="334"/>
      <c r="D9" s="334"/>
      <c r="E9" s="334"/>
      <c r="F9" s="334"/>
      <c r="G9" s="334"/>
      <c r="H9" s="334"/>
      <c r="I9" s="334"/>
      <c r="J9" s="64" t="s">
        <v>222</v>
      </c>
      <c r="K9" s="64" t="s">
        <v>221</v>
      </c>
      <c r="L9" s="64" t="s">
        <v>109</v>
      </c>
      <c r="M9" s="64">
        <v>164</v>
      </c>
      <c r="N9" s="334"/>
      <c r="O9" s="342"/>
      <c r="P9" s="343"/>
      <c r="Q9" s="343"/>
      <c r="R9" s="343"/>
      <c r="S9" s="343"/>
      <c r="T9" s="342"/>
      <c r="U9" s="342"/>
      <c r="V9" s="334"/>
      <c r="W9" s="334"/>
      <c r="X9" s="334"/>
      <c r="Y9" s="334"/>
      <c r="Z9" s="334"/>
      <c r="AA9" s="334"/>
      <c r="AB9" s="334"/>
      <c r="AC9" s="334"/>
      <c r="AD9" s="334"/>
      <c r="AE9" s="334"/>
      <c r="AF9" s="334"/>
      <c r="AG9" s="334"/>
      <c r="AH9" s="328"/>
      <c r="AI9" s="328"/>
      <c r="AJ9" s="334"/>
    </row>
    <row r="10" spans="1:36" ht="79.2" x14ac:dyDescent="0.3">
      <c r="A10" s="1"/>
      <c r="B10" s="335"/>
      <c r="C10" s="335"/>
      <c r="D10" s="335"/>
      <c r="E10" s="335"/>
      <c r="F10" s="335"/>
      <c r="G10" s="335"/>
      <c r="H10" s="335"/>
      <c r="I10" s="335"/>
      <c r="J10" s="64" t="s">
        <v>224</v>
      </c>
      <c r="K10" s="64" t="s">
        <v>223</v>
      </c>
      <c r="L10" s="64" t="s">
        <v>225</v>
      </c>
      <c r="M10" s="64">
        <v>168</v>
      </c>
      <c r="N10" s="335"/>
      <c r="O10" s="342"/>
      <c r="P10" s="343"/>
      <c r="Q10" s="343"/>
      <c r="R10" s="343"/>
      <c r="S10" s="343"/>
      <c r="T10" s="342"/>
      <c r="U10" s="342"/>
      <c r="V10" s="335"/>
      <c r="W10" s="335"/>
      <c r="X10" s="335"/>
      <c r="Y10" s="335"/>
      <c r="Z10" s="335"/>
      <c r="AA10" s="335"/>
      <c r="AB10" s="335"/>
      <c r="AC10" s="335"/>
      <c r="AD10" s="335"/>
      <c r="AE10" s="335"/>
      <c r="AF10" s="335"/>
      <c r="AG10" s="335"/>
      <c r="AH10" s="329"/>
      <c r="AI10" s="329"/>
      <c r="AJ10" s="335"/>
    </row>
    <row r="11" spans="1:36" s="61" customFormat="1" ht="118.8" x14ac:dyDescent="0.3">
      <c r="A11" s="60"/>
      <c r="B11" s="342" t="s">
        <v>204</v>
      </c>
      <c r="C11" s="342" t="s">
        <v>203</v>
      </c>
      <c r="D11" s="342" t="s">
        <v>239</v>
      </c>
      <c r="E11" s="342" t="s">
        <v>200</v>
      </c>
      <c r="F11" s="342" t="s">
        <v>203</v>
      </c>
      <c r="G11" s="342" t="s">
        <v>202</v>
      </c>
      <c r="H11" s="342" t="s">
        <v>93</v>
      </c>
      <c r="I11" s="342" t="s">
        <v>93</v>
      </c>
      <c r="J11" s="64" t="s">
        <v>214</v>
      </c>
      <c r="K11" s="64" t="s">
        <v>215</v>
      </c>
      <c r="L11" s="64" t="s">
        <v>216</v>
      </c>
      <c r="M11" s="64">
        <v>17.760000000000002</v>
      </c>
      <c r="N11" s="333" t="s">
        <v>213</v>
      </c>
      <c r="O11" s="333" t="s">
        <v>241</v>
      </c>
      <c r="P11" s="343" t="s">
        <v>226</v>
      </c>
      <c r="Q11" s="343" t="s">
        <v>100</v>
      </c>
      <c r="R11" s="343" t="s">
        <v>101</v>
      </c>
      <c r="S11" s="343" t="s">
        <v>182</v>
      </c>
      <c r="T11" s="339">
        <v>4907555</v>
      </c>
      <c r="U11" s="339">
        <v>4907555</v>
      </c>
      <c r="V11" s="339">
        <v>4907555</v>
      </c>
      <c r="W11" s="333" t="s">
        <v>183</v>
      </c>
      <c r="X11" s="333" t="s">
        <v>183</v>
      </c>
      <c r="Y11" s="333" t="s">
        <v>183</v>
      </c>
      <c r="Z11" s="333" t="s">
        <v>183</v>
      </c>
      <c r="AA11" s="352" t="s">
        <v>183</v>
      </c>
      <c r="AB11" s="339">
        <v>4907555</v>
      </c>
      <c r="AC11" s="350" t="s">
        <v>227</v>
      </c>
      <c r="AD11" s="350" t="s">
        <v>183</v>
      </c>
      <c r="AE11" s="350" t="s">
        <v>183</v>
      </c>
      <c r="AF11" s="347">
        <v>4907555</v>
      </c>
      <c r="AG11" s="350" t="s">
        <v>183</v>
      </c>
      <c r="AH11" s="327" t="s">
        <v>231</v>
      </c>
      <c r="AI11" s="327" t="s">
        <v>232</v>
      </c>
      <c r="AJ11" s="350"/>
    </row>
    <row r="12" spans="1:36" s="61" customFormat="1" ht="105.6" x14ac:dyDescent="0.3">
      <c r="A12" s="62"/>
      <c r="B12" s="342"/>
      <c r="C12" s="342"/>
      <c r="D12" s="342"/>
      <c r="E12" s="342"/>
      <c r="F12" s="342"/>
      <c r="G12" s="342"/>
      <c r="H12" s="342"/>
      <c r="I12" s="342"/>
      <c r="J12" s="64" t="s">
        <v>220</v>
      </c>
      <c r="K12" s="64" t="s">
        <v>219</v>
      </c>
      <c r="L12" s="64" t="s">
        <v>109</v>
      </c>
      <c r="M12" s="64">
        <v>640</v>
      </c>
      <c r="N12" s="334"/>
      <c r="O12" s="334"/>
      <c r="P12" s="343"/>
      <c r="Q12" s="343"/>
      <c r="R12" s="343"/>
      <c r="S12" s="343"/>
      <c r="T12" s="334"/>
      <c r="U12" s="334"/>
      <c r="V12" s="334"/>
      <c r="W12" s="334"/>
      <c r="X12" s="334"/>
      <c r="Y12" s="334"/>
      <c r="Z12" s="334"/>
      <c r="AA12" s="353"/>
      <c r="AB12" s="334"/>
      <c r="AC12" s="348"/>
      <c r="AD12" s="348"/>
      <c r="AE12" s="348"/>
      <c r="AF12" s="348"/>
      <c r="AG12" s="348"/>
      <c r="AH12" s="328"/>
      <c r="AI12" s="328"/>
      <c r="AJ12" s="348"/>
    </row>
    <row r="13" spans="1:36" s="61" customFormat="1" ht="105.6" x14ac:dyDescent="0.3">
      <c r="A13" s="63"/>
      <c r="B13" s="342"/>
      <c r="C13" s="342"/>
      <c r="D13" s="342"/>
      <c r="E13" s="342"/>
      <c r="F13" s="342"/>
      <c r="G13" s="342"/>
      <c r="H13" s="342"/>
      <c r="I13" s="342"/>
      <c r="J13" s="64" t="s">
        <v>218</v>
      </c>
      <c r="K13" s="64" t="s">
        <v>217</v>
      </c>
      <c r="L13" s="64" t="s">
        <v>216</v>
      </c>
      <c r="M13" s="64">
        <v>16.5</v>
      </c>
      <c r="N13" s="334"/>
      <c r="O13" s="334"/>
      <c r="P13" s="343"/>
      <c r="Q13" s="343"/>
      <c r="R13" s="343"/>
      <c r="S13" s="343"/>
      <c r="T13" s="334"/>
      <c r="U13" s="334"/>
      <c r="V13" s="334"/>
      <c r="W13" s="334"/>
      <c r="X13" s="334"/>
      <c r="Y13" s="334"/>
      <c r="Z13" s="334"/>
      <c r="AA13" s="353"/>
      <c r="AB13" s="334"/>
      <c r="AC13" s="348"/>
      <c r="AD13" s="348"/>
      <c r="AE13" s="348"/>
      <c r="AF13" s="348"/>
      <c r="AG13" s="348"/>
      <c r="AH13" s="328"/>
      <c r="AI13" s="328"/>
      <c r="AJ13" s="348"/>
    </row>
    <row r="14" spans="1:36" s="61" customFormat="1" ht="105.6" x14ac:dyDescent="0.3">
      <c r="A14" s="60"/>
      <c r="B14" s="342"/>
      <c r="C14" s="342"/>
      <c r="D14" s="342"/>
      <c r="E14" s="342"/>
      <c r="F14" s="342"/>
      <c r="G14" s="342"/>
      <c r="H14" s="342"/>
      <c r="I14" s="342"/>
      <c r="J14" s="64" t="s">
        <v>222</v>
      </c>
      <c r="K14" s="64" t="s">
        <v>221</v>
      </c>
      <c r="L14" s="64" t="s">
        <v>109</v>
      </c>
      <c r="M14" s="64">
        <v>678</v>
      </c>
      <c r="N14" s="334"/>
      <c r="O14" s="334"/>
      <c r="P14" s="343"/>
      <c r="Q14" s="343"/>
      <c r="R14" s="343"/>
      <c r="S14" s="343"/>
      <c r="T14" s="334"/>
      <c r="U14" s="334"/>
      <c r="V14" s="334"/>
      <c r="W14" s="334"/>
      <c r="X14" s="334"/>
      <c r="Y14" s="334"/>
      <c r="Z14" s="334"/>
      <c r="AA14" s="353"/>
      <c r="AB14" s="334"/>
      <c r="AC14" s="348"/>
      <c r="AD14" s="348"/>
      <c r="AE14" s="348"/>
      <c r="AF14" s="348"/>
      <c r="AG14" s="348"/>
      <c r="AH14" s="328"/>
      <c r="AI14" s="328"/>
      <c r="AJ14" s="348"/>
    </row>
    <row r="15" spans="1:36" s="61" customFormat="1" ht="66" x14ac:dyDescent="0.3">
      <c r="A15" s="60"/>
      <c r="B15" s="342"/>
      <c r="C15" s="342"/>
      <c r="D15" s="342"/>
      <c r="E15" s="342"/>
      <c r="F15" s="342"/>
      <c r="G15" s="342"/>
      <c r="H15" s="342"/>
      <c r="I15" s="342"/>
      <c r="J15" s="64" t="s">
        <v>229</v>
      </c>
      <c r="K15" s="64" t="s">
        <v>228</v>
      </c>
      <c r="L15" s="64" t="s">
        <v>230</v>
      </c>
      <c r="M15" s="64">
        <v>328</v>
      </c>
      <c r="N15" s="335"/>
      <c r="O15" s="335"/>
      <c r="P15" s="343"/>
      <c r="Q15" s="343"/>
      <c r="R15" s="343"/>
      <c r="S15" s="343"/>
      <c r="T15" s="335"/>
      <c r="U15" s="335"/>
      <c r="V15" s="335"/>
      <c r="W15" s="335"/>
      <c r="X15" s="335"/>
      <c r="Y15" s="335"/>
      <c r="Z15" s="335"/>
      <c r="AA15" s="354"/>
      <c r="AB15" s="335"/>
      <c r="AC15" s="349"/>
      <c r="AD15" s="349"/>
      <c r="AE15" s="349"/>
      <c r="AF15" s="349"/>
      <c r="AG15" s="349"/>
      <c r="AH15" s="329"/>
      <c r="AI15" s="329"/>
      <c r="AJ15" s="349"/>
    </row>
    <row r="16" spans="1:36" s="61" customFormat="1" ht="118.8" x14ac:dyDescent="0.3">
      <c r="A16" s="60"/>
      <c r="B16" s="333" t="s">
        <v>205</v>
      </c>
      <c r="C16" s="333" t="s">
        <v>208</v>
      </c>
      <c r="D16" s="333" t="s">
        <v>239</v>
      </c>
      <c r="E16" s="333" t="s">
        <v>200</v>
      </c>
      <c r="F16" s="333" t="s">
        <v>208</v>
      </c>
      <c r="G16" s="333" t="s">
        <v>202</v>
      </c>
      <c r="H16" s="333" t="s">
        <v>93</v>
      </c>
      <c r="I16" s="333" t="s">
        <v>93</v>
      </c>
      <c r="J16" s="64" t="s">
        <v>214</v>
      </c>
      <c r="K16" s="64" t="s">
        <v>215</v>
      </c>
      <c r="L16" s="64" t="s">
        <v>216</v>
      </c>
      <c r="M16" s="64">
        <v>10.71</v>
      </c>
      <c r="N16" s="333" t="s">
        <v>213</v>
      </c>
      <c r="O16" s="333" t="s">
        <v>234</v>
      </c>
      <c r="P16" s="336" t="s">
        <v>226</v>
      </c>
      <c r="Q16" s="336" t="s">
        <v>100</v>
      </c>
      <c r="R16" s="336" t="s">
        <v>101</v>
      </c>
      <c r="S16" s="336" t="s">
        <v>182</v>
      </c>
      <c r="T16" s="339">
        <v>2445265</v>
      </c>
      <c r="U16" s="339">
        <v>2445265</v>
      </c>
      <c r="V16" s="339">
        <v>2445265</v>
      </c>
      <c r="W16" s="333" t="s">
        <v>183</v>
      </c>
      <c r="X16" s="333" t="s">
        <v>183</v>
      </c>
      <c r="Y16" s="333" t="s">
        <v>183</v>
      </c>
      <c r="Z16" s="333" t="s">
        <v>183</v>
      </c>
      <c r="AA16" s="333" t="s">
        <v>183</v>
      </c>
      <c r="AB16" s="339">
        <v>2445265</v>
      </c>
      <c r="AC16" s="333" t="s">
        <v>227</v>
      </c>
      <c r="AD16" s="333" t="s">
        <v>183</v>
      </c>
      <c r="AE16" s="333" t="s">
        <v>183</v>
      </c>
      <c r="AF16" s="339">
        <v>2445265</v>
      </c>
      <c r="AG16" s="333" t="s">
        <v>183</v>
      </c>
      <c r="AH16" s="327" t="s">
        <v>231</v>
      </c>
      <c r="AI16" s="327" t="s">
        <v>232</v>
      </c>
      <c r="AJ16" s="333"/>
    </row>
    <row r="17" spans="1:36" s="61" customFormat="1" ht="14.7" customHeight="1" x14ac:dyDescent="0.3">
      <c r="A17" s="60"/>
      <c r="B17" s="334"/>
      <c r="C17" s="334"/>
      <c r="D17" s="334"/>
      <c r="E17" s="334"/>
      <c r="F17" s="334"/>
      <c r="G17" s="334"/>
      <c r="H17" s="334"/>
      <c r="I17" s="334"/>
      <c r="J17" s="64" t="s">
        <v>218</v>
      </c>
      <c r="K17" s="64" t="s">
        <v>217</v>
      </c>
      <c r="L17" s="64" t="s">
        <v>216</v>
      </c>
      <c r="M17" s="64">
        <v>13.23</v>
      </c>
      <c r="N17" s="334"/>
      <c r="O17" s="334"/>
      <c r="P17" s="337"/>
      <c r="Q17" s="337"/>
      <c r="R17" s="337"/>
      <c r="S17" s="337"/>
      <c r="T17" s="334"/>
      <c r="U17" s="334"/>
      <c r="V17" s="334"/>
      <c r="W17" s="334"/>
      <c r="X17" s="334"/>
      <c r="Y17" s="334"/>
      <c r="Z17" s="334"/>
      <c r="AA17" s="334"/>
      <c r="AB17" s="334"/>
      <c r="AC17" s="334"/>
      <c r="AD17" s="334"/>
      <c r="AE17" s="334"/>
      <c r="AF17" s="334"/>
      <c r="AG17" s="334"/>
      <c r="AH17" s="328"/>
      <c r="AI17" s="328"/>
      <c r="AJ17" s="334"/>
    </row>
    <row r="18" spans="1:36" s="61" customFormat="1" ht="66" x14ac:dyDescent="0.3">
      <c r="B18" s="334"/>
      <c r="C18" s="334"/>
      <c r="D18" s="334"/>
      <c r="E18" s="334"/>
      <c r="F18" s="334"/>
      <c r="G18" s="334"/>
      <c r="H18" s="334"/>
      <c r="I18" s="334"/>
      <c r="J18" s="64" t="s">
        <v>229</v>
      </c>
      <c r="K18" s="64" t="s">
        <v>228</v>
      </c>
      <c r="L18" s="64" t="s">
        <v>230</v>
      </c>
      <c r="M18" s="64">
        <v>734</v>
      </c>
      <c r="N18" s="334"/>
      <c r="O18" s="334"/>
      <c r="P18" s="337"/>
      <c r="Q18" s="337"/>
      <c r="R18" s="337"/>
      <c r="S18" s="337"/>
      <c r="T18" s="334"/>
      <c r="U18" s="334"/>
      <c r="V18" s="334"/>
      <c r="W18" s="334"/>
      <c r="X18" s="334"/>
      <c r="Y18" s="334"/>
      <c r="Z18" s="334"/>
      <c r="AA18" s="334"/>
      <c r="AB18" s="334"/>
      <c r="AC18" s="334"/>
      <c r="AD18" s="334"/>
      <c r="AE18" s="334"/>
      <c r="AF18" s="334"/>
      <c r="AG18" s="334"/>
      <c r="AH18" s="328"/>
      <c r="AI18" s="328"/>
      <c r="AJ18" s="334"/>
    </row>
    <row r="19" spans="1:36" s="61" customFormat="1" ht="79.2" x14ac:dyDescent="0.3">
      <c r="B19" s="334"/>
      <c r="C19" s="334"/>
      <c r="D19" s="334"/>
      <c r="E19" s="334"/>
      <c r="F19" s="334"/>
      <c r="G19" s="334"/>
      <c r="H19" s="334"/>
      <c r="I19" s="334"/>
      <c r="J19" s="64" t="s">
        <v>224</v>
      </c>
      <c r="K19" s="64" t="s">
        <v>223</v>
      </c>
      <c r="L19" s="64" t="s">
        <v>225</v>
      </c>
      <c r="M19" s="64">
        <v>50</v>
      </c>
      <c r="N19" s="334"/>
      <c r="O19" s="334"/>
      <c r="P19" s="337"/>
      <c r="Q19" s="337"/>
      <c r="R19" s="337"/>
      <c r="S19" s="337"/>
      <c r="T19" s="334"/>
      <c r="U19" s="334"/>
      <c r="V19" s="334"/>
      <c r="W19" s="334"/>
      <c r="X19" s="334"/>
      <c r="Y19" s="334"/>
      <c r="Z19" s="334"/>
      <c r="AA19" s="334"/>
      <c r="AB19" s="334"/>
      <c r="AC19" s="334"/>
      <c r="AD19" s="334"/>
      <c r="AE19" s="334"/>
      <c r="AF19" s="334"/>
      <c r="AG19" s="334"/>
      <c r="AH19" s="328"/>
      <c r="AI19" s="328"/>
      <c r="AJ19" s="334"/>
    </row>
    <row r="20" spans="1:36" s="61" customFormat="1" ht="105.6" x14ac:dyDescent="0.3">
      <c r="B20" s="334"/>
      <c r="C20" s="334"/>
      <c r="D20" s="334"/>
      <c r="E20" s="334"/>
      <c r="F20" s="334"/>
      <c r="G20" s="334"/>
      <c r="H20" s="334"/>
      <c r="I20" s="334"/>
      <c r="J20" s="64" t="s">
        <v>222</v>
      </c>
      <c r="K20" s="64" t="s">
        <v>221</v>
      </c>
      <c r="L20" s="64" t="s">
        <v>109</v>
      </c>
      <c r="M20" s="65">
        <v>1048</v>
      </c>
      <c r="N20" s="334"/>
      <c r="O20" s="334"/>
      <c r="P20" s="337"/>
      <c r="Q20" s="337"/>
      <c r="R20" s="337"/>
      <c r="S20" s="337"/>
      <c r="T20" s="334"/>
      <c r="U20" s="334"/>
      <c r="V20" s="334"/>
      <c r="W20" s="334"/>
      <c r="X20" s="334"/>
      <c r="Y20" s="334"/>
      <c r="Z20" s="334"/>
      <c r="AA20" s="334"/>
      <c r="AB20" s="334"/>
      <c r="AC20" s="334"/>
      <c r="AD20" s="334"/>
      <c r="AE20" s="334"/>
      <c r="AF20" s="334"/>
      <c r="AG20" s="334"/>
      <c r="AH20" s="328"/>
      <c r="AI20" s="328"/>
      <c r="AJ20" s="334"/>
    </row>
    <row r="21" spans="1:36" s="61" customFormat="1" ht="105.6" x14ac:dyDescent="0.3">
      <c r="B21" s="335"/>
      <c r="C21" s="335"/>
      <c r="D21" s="335"/>
      <c r="E21" s="335"/>
      <c r="F21" s="335"/>
      <c r="G21" s="335"/>
      <c r="H21" s="335"/>
      <c r="I21" s="335"/>
      <c r="J21" s="64" t="s">
        <v>220</v>
      </c>
      <c r="K21" s="64" t="s">
        <v>219</v>
      </c>
      <c r="L21" s="64" t="s">
        <v>109</v>
      </c>
      <c r="M21" s="64">
        <v>895</v>
      </c>
      <c r="N21" s="335"/>
      <c r="O21" s="335"/>
      <c r="P21" s="338"/>
      <c r="Q21" s="338"/>
      <c r="R21" s="338"/>
      <c r="S21" s="338"/>
      <c r="T21" s="335"/>
      <c r="U21" s="335"/>
      <c r="V21" s="335"/>
      <c r="W21" s="335"/>
      <c r="X21" s="335"/>
      <c r="Y21" s="335"/>
      <c r="Z21" s="335"/>
      <c r="AA21" s="335"/>
      <c r="AB21" s="335"/>
      <c r="AC21" s="335"/>
      <c r="AD21" s="335"/>
      <c r="AE21" s="335"/>
      <c r="AF21" s="335"/>
      <c r="AG21" s="335"/>
      <c r="AH21" s="329"/>
      <c r="AI21" s="329"/>
      <c r="AJ21" s="335"/>
    </row>
    <row r="22" spans="1:36" s="61" customFormat="1" ht="118.8" x14ac:dyDescent="0.3">
      <c r="B22" s="342" t="s">
        <v>207</v>
      </c>
      <c r="C22" s="342" t="s">
        <v>210</v>
      </c>
      <c r="D22" s="342" t="s">
        <v>239</v>
      </c>
      <c r="E22" s="342" t="s">
        <v>200</v>
      </c>
      <c r="F22" s="342" t="s">
        <v>210</v>
      </c>
      <c r="G22" s="342" t="s">
        <v>202</v>
      </c>
      <c r="H22" s="342" t="s">
        <v>93</v>
      </c>
      <c r="I22" s="342" t="s">
        <v>93</v>
      </c>
      <c r="J22" s="64" t="s">
        <v>214</v>
      </c>
      <c r="K22" s="64" t="s">
        <v>215</v>
      </c>
      <c r="L22" s="64" t="s">
        <v>216</v>
      </c>
      <c r="M22" s="64">
        <v>3.68</v>
      </c>
      <c r="N22" s="333" t="s">
        <v>213</v>
      </c>
      <c r="O22" s="342" t="s">
        <v>236</v>
      </c>
      <c r="P22" s="343" t="s">
        <v>226</v>
      </c>
      <c r="Q22" s="343" t="s">
        <v>100</v>
      </c>
      <c r="R22" s="343" t="s">
        <v>101</v>
      </c>
      <c r="S22" s="343" t="s">
        <v>182</v>
      </c>
      <c r="T22" s="351">
        <v>1584542</v>
      </c>
      <c r="U22" s="339">
        <v>1584542</v>
      </c>
      <c r="V22" s="339">
        <v>1584542</v>
      </c>
      <c r="W22" s="356" t="s">
        <v>183</v>
      </c>
      <c r="X22" s="356" t="s">
        <v>183</v>
      </c>
      <c r="Y22" s="356" t="s">
        <v>183</v>
      </c>
      <c r="Z22" s="333" t="s">
        <v>183</v>
      </c>
      <c r="AA22" s="344" t="s">
        <v>183</v>
      </c>
      <c r="AB22" s="339">
        <v>1584542</v>
      </c>
      <c r="AC22" s="350" t="s">
        <v>227</v>
      </c>
      <c r="AD22" s="350" t="s">
        <v>183</v>
      </c>
      <c r="AE22" s="350" t="s">
        <v>183</v>
      </c>
      <c r="AF22" s="347">
        <v>1584542</v>
      </c>
      <c r="AG22" s="330" t="s">
        <v>183</v>
      </c>
      <c r="AH22" s="327" t="s">
        <v>235</v>
      </c>
      <c r="AI22" s="327" t="s">
        <v>237</v>
      </c>
      <c r="AJ22" s="330"/>
    </row>
    <row r="23" spans="1:36" s="61" customFormat="1" ht="105.6" x14ac:dyDescent="0.3">
      <c r="B23" s="342"/>
      <c r="C23" s="342"/>
      <c r="D23" s="342"/>
      <c r="E23" s="342"/>
      <c r="F23" s="342"/>
      <c r="G23" s="342"/>
      <c r="H23" s="342"/>
      <c r="I23" s="342"/>
      <c r="J23" s="64" t="s">
        <v>220</v>
      </c>
      <c r="K23" s="64" t="s">
        <v>219</v>
      </c>
      <c r="L23" s="64" t="s">
        <v>109</v>
      </c>
      <c r="M23" s="64">
        <v>150</v>
      </c>
      <c r="N23" s="334"/>
      <c r="O23" s="342"/>
      <c r="P23" s="343"/>
      <c r="Q23" s="343"/>
      <c r="R23" s="343"/>
      <c r="S23" s="343"/>
      <c r="T23" s="342"/>
      <c r="U23" s="334"/>
      <c r="V23" s="334"/>
      <c r="W23" s="357"/>
      <c r="X23" s="357"/>
      <c r="Y23" s="357"/>
      <c r="Z23" s="334"/>
      <c r="AA23" s="345"/>
      <c r="AB23" s="334"/>
      <c r="AC23" s="331"/>
      <c r="AD23" s="348"/>
      <c r="AE23" s="348"/>
      <c r="AF23" s="348"/>
      <c r="AG23" s="331"/>
      <c r="AH23" s="328"/>
      <c r="AI23" s="328"/>
      <c r="AJ23" s="331"/>
    </row>
    <row r="24" spans="1:36" s="61" customFormat="1" ht="105.6" x14ac:dyDescent="0.3">
      <c r="B24" s="342"/>
      <c r="C24" s="342"/>
      <c r="D24" s="342"/>
      <c r="E24" s="342"/>
      <c r="F24" s="342"/>
      <c r="G24" s="342"/>
      <c r="H24" s="342"/>
      <c r="I24" s="342"/>
      <c r="J24" s="64" t="s">
        <v>218</v>
      </c>
      <c r="K24" s="64" t="s">
        <v>217</v>
      </c>
      <c r="L24" s="64" t="s">
        <v>216</v>
      </c>
      <c r="M24" s="64">
        <v>11.31</v>
      </c>
      <c r="N24" s="334"/>
      <c r="O24" s="342"/>
      <c r="P24" s="343"/>
      <c r="Q24" s="343"/>
      <c r="R24" s="343"/>
      <c r="S24" s="343"/>
      <c r="T24" s="342"/>
      <c r="U24" s="334"/>
      <c r="V24" s="334"/>
      <c r="W24" s="357"/>
      <c r="X24" s="357"/>
      <c r="Y24" s="357"/>
      <c r="Z24" s="334"/>
      <c r="AA24" s="345"/>
      <c r="AB24" s="334"/>
      <c r="AC24" s="331"/>
      <c r="AD24" s="348"/>
      <c r="AE24" s="348"/>
      <c r="AF24" s="348"/>
      <c r="AG24" s="331"/>
      <c r="AH24" s="328"/>
      <c r="AI24" s="328"/>
      <c r="AJ24" s="331"/>
    </row>
    <row r="25" spans="1:36" s="61" customFormat="1" ht="105.6" x14ac:dyDescent="0.3">
      <c r="B25" s="342"/>
      <c r="C25" s="342"/>
      <c r="D25" s="342"/>
      <c r="E25" s="342"/>
      <c r="F25" s="342"/>
      <c r="G25" s="342"/>
      <c r="H25" s="342"/>
      <c r="I25" s="342"/>
      <c r="J25" s="64" t="s">
        <v>222</v>
      </c>
      <c r="K25" s="64" t="s">
        <v>221</v>
      </c>
      <c r="L25" s="64" t="s">
        <v>109</v>
      </c>
      <c r="M25" s="64">
        <v>591</v>
      </c>
      <c r="N25" s="334"/>
      <c r="O25" s="342"/>
      <c r="P25" s="343"/>
      <c r="Q25" s="343"/>
      <c r="R25" s="343"/>
      <c r="S25" s="343"/>
      <c r="T25" s="342"/>
      <c r="U25" s="334"/>
      <c r="V25" s="334"/>
      <c r="W25" s="357"/>
      <c r="X25" s="357"/>
      <c r="Y25" s="357"/>
      <c r="Z25" s="334"/>
      <c r="AA25" s="345"/>
      <c r="AB25" s="334"/>
      <c r="AC25" s="331"/>
      <c r="AD25" s="348"/>
      <c r="AE25" s="348"/>
      <c r="AF25" s="348"/>
      <c r="AG25" s="331"/>
      <c r="AH25" s="328"/>
      <c r="AI25" s="328"/>
      <c r="AJ25" s="331"/>
    </row>
    <row r="26" spans="1:36" s="61" customFormat="1" ht="66" x14ac:dyDescent="0.3">
      <c r="B26" s="342"/>
      <c r="C26" s="342"/>
      <c r="D26" s="342"/>
      <c r="E26" s="342"/>
      <c r="F26" s="342"/>
      <c r="G26" s="342"/>
      <c r="H26" s="342"/>
      <c r="I26" s="342"/>
      <c r="J26" s="64" t="s">
        <v>229</v>
      </c>
      <c r="K26" s="64" t="s">
        <v>228</v>
      </c>
      <c r="L26" s="64" t="s">
        <v>230</v>
      </c>
      <c r="M26" s="64">
        <v>258</v>
      </c>
      <c r="N26" s="335"/>
      <c r="O26" s="342"/>
      <c r="P26" s="343"/>
      <c r="Q26" s="343"/>
      <c r="R26" s="343"/>
      <c r="S26" s="343"/>
      <c r="T26" s="342"/>
      <c r="U26" s="335"/>
      <c r="V26" s="335"/>
      <c r="W26" s="358"/>
      <c r="X26" s="358"/>
      <c r="Y26" s="358"/>
      <c r="Z26" s="335"/>
      <c r="AA26" s="346"/>
      <c r="AB26" s="335"/>
      <c r="AC26" s="332"/>
      <c r="AD26" s="349"/>
      <c r="AE26" s="349"/>
      <c r="AF26" s="349"/>
      <c r="AG26" s="332"/>
      <c r="AH26" s="329"/>
      <c r="AI26" s="329"/>
      <c r="AJ26" s="332"/>
    </row>
    <row r="27" spans="1:36" s="61" customFormat="1" ht="118.8" x14ac:dyDescent="0.3">
      <c r="B27" s="333" t="s">
        <v>209</v>
      </c>
      <c r="C27" s="333" t="s">
        <v>211</v>
      </c>
      <c r="D27" s="333" t="s">
        <v>239</v>
      </c>
      <c r="E27" s="333" t="s">
        <v>200</v>
      </c>
      <c r="F27" s="333" t="s">
        <v>211</v>
      </c>
      <c r="G27" s="333" t="s">
        <v>202</v>
      </c>
      <c r="H27" s="333" t="s">
        <v>93</v>
      </c>
      <c r="I27" s="333" t="s">
        <v>93</v>
      </c>
      <c r="J27" s="64" t="s">
        <v>214</v>
      </c>
      <c r="K27" s="64" t="s">
        <v>215</v>
      </c>
      <c r="L27" s="64" t="s">
        <v>216</v>
      </c>
      <c r="M27" s="64">
        <v>10.4</v>
      </c>
      <c r="N27" s="333" t="s">
        <v>213</v>
      </c>
      <c r="O27" s="333" t="s">
        <v>238</v>
      </c>
      <c r="P27" s="336" t="s">
        <v>226</v>
      </c>
      <c r="Q27" s="336" t="s">
        <v>100</v>
      </c>
      <c r="R27" s="336" t="s">
        <v>101</v>
      </c>
      <c r="S27" s="336" t="s">
        <v>182</v>
      </c>
      <c r="T27" s="339">
        <f>U27+U33</f>
        <v>12052583</v>
      </c>
      <c r="U27" s="339">
        <v>6758500</v>
      </c>
      <c r="V27" s="339">
        <v>6758500</v>
      </c>
      <c r="W27" s="356" t="s">
        <v>183</v>
      </c>
      <c r="X27" s="356" t="s">
        <v>183</v>
      </c>
      <c r="Y27" s="356" t="s">
        <v>183</v>
      </c>
      <c r="Z27" s="333" t="s">
        <v>183</v>
      </c>
      <c r="AA27" s="344" t="s">
        <v>183</v>
      </c>
      <c r="AB27" s="339">
        <v>6758500</v>
      </c>
      <c r="AC27" s="350" t="s">
        <v>227</v>
      </c>
      <c r="AD27" s="350" t="s">
        <v>183</v>
      </c>
      <c r="AE27" s="350" t="s">
        <v>183</v>
      </c>
      <c r="AF27" s="355">
        <v>6758500</v>
      </c>
      <c r="AG27" s="330" t="s">
        <v>183</v>
      </c>
      <c r="AH27" s="327" t="s">
        <v>240</v>
      </c>
      <c r="AI27" s="327" t="s">
        <v>231</v>
      </c>
      <c r="AJ27" s="330"/>
    </row>
    <row r="28" spans="1:36" s="61" customFormat="1" ht="105.6" x14ac:dyDescent="0.3">
      <c r="B28" s="334"/>
      <c r="C28" s="334"/>
      <c r="D28" s="334"/>
      <c r="E28" s="334"/>
      <c r="F28" s="334"/>
      <c r="G28" s="334"/>
      <c r="H28" s="334"/>
      <c r="I28" s="334"/>
      <c r="J28" s="64" t="s">
        <v>218</v>
      </c>
      <c r="K28" s="64" t="s">
        <v>217</v>
      </c>
      <c r="L28" s="64" t="s">
        <v>216</v>
      </c>
      <c r="M28" s="64">
        <v>11.3</v>
      </c>
      <c r="N28" s="334"/>
      <c r="O28" s="334"/>
      <c r="P28" s="337"/>
      <c r="Q28" s="337"/>
      <c r="R28" s="337"/>
      <c r="S28" s="337"/>
      <c r="T28" s="340"/>
      <c r="U28" s="334"/>
      <c r="V28" s="334"/>
      <c r="W28" s="357"/>
      <c r="X28" s="357"/>
      <c r="Y28" s="357"/>
      <c r="Z28" s="334"/>
      <c r="AA28" s="345"/>
      <c r="AB28" s="334"/>
      <c r="AC28" s="331"/>
      <c r="AD28" s="348"/>
      <c r="AE28" s="348"/>
      <c r="AF28" s="331"/>
      <c r="AG28" s="331"/>
      <c r="AH28" s="328"/>
      <c r="AI28" s="328"/>
      <c r="AJ28" s="331"/>
    </row>
    <row r="29" spans="1:36" ht="105.6" x14ac:dyDescent="0.3">
      <c r="B29" s="334"/>
      <c r="C29" s="334"/>
      <c r="D29" s="334"/>
      <c r="E29" s="334"/>
      <c r="F29" s="334"/>
      <c r="G29" s="334"/>
      <c r="H29" s="334"/>
      <c r="I29" s="334"/>
      <c r="J29" s="64" t="s">
        <v>220</v>
      </c>
      <c r="K29" s="64" t="s">
        <v>219</v>
      </c>
      <c r="L29" s="64" t="s">
        <v>109</v>
      </c>
      <c r="M29" s="64">
        <v>1001</v>
      </c>
      <c r="N29" s="334"/>
      <c r="O29" s="334"/>
      <c r="P29" s="337"/>
      <c r="Q29" s="337"/>
      <c r="R29" s="337"/>
      <c r="S29" s="337"/>
      <c r="T29" s="340"/>
      <c r="U29" s="334"/>
      <c r="V29" s="334"/>
      <c r="W29" s="357"/>
      <c r="X29" s="357"/>
      <c r="Y29" s="357"/>
      <c r="Z29" s="334"/>
      <c r="AA29" s="345"/>
      <c r="AB29" s="334"/>
      <c r="AC29" s="331"/>
      <c r="AD29" s="348"/>
      <c r="AE29" s="348"/>
      <c r="AF29" s="331"/>
      <c r="AG29" s="331"/>
      <c r="AH29" s="328"/>
      <c r="AI29" s="328"/>
      <c r="AJ29" s="331"/>
    </row>
    <row r="30" spans="1:36" ht="79.2" x14ac:dyDescent="0.3">
      <c r="B30" s="334"/>
      <c r="C30" s="334"/>
      <c r="D30" s="334"/>
      <c r="E30" s="334"/>
      <c r="F30" s="334"/>
      <c r="G30" s="334"/>
      <c r="H30" s="334"/>
      <c r="I30" s="334"/>
      <c r="J30" s="64" t="s">
        <v>224</v>
      </c>
      <c r="K30" s="64" t="s">
        <v>223</v>
      </c>
      <c r="L30" s="64" t="s">
        <v>225</v>
      </c>
      <c r="M30" s="64">
        <v>40</v>
      </c>
      <c r="N30" s="334"/>
      <c r="O30" s="334"/>
      <c r="P30" s="337"/>
      <c r="Q30" s="337"/>
      <c r="R30" s="337"/>
      <c r="S30" s="337"/>
      <c r="T30" s="340"/>
      <c r="U30" s="334"/>
      <c r="V30" s="334"/>
      <c r="W30" s="357"/>
      <c r="X30" s="357"/>
      <c r="Y30" s="357"/>
      <c r="Z30" s="334"/>
      <c r="AA30" s="345"/>
      <c r="AB30" s="334"/>
      <c r="AC30" s="331"/>
      <c r="AD30" s="348"/>
      <c r="AE30" s="348"/>
      <c r="AF30" s="331"/>
      <c r="AG30" s="331"/>
      <c r="AH30" s="328"/>
      <c r="AI30" s="328"/>
      <c r="AJ30" s="331"/>
    </row>
    <row r="31" spans="1:36" ht="105.6" x14ac:dyDescent="0.3">
      <c r="B31" s="334"/>
      <c r="C31" s="334"/>
      <c r="D31" s="334"/>
      <c r="E31" s="334"/>
      <c r="F31" s="334"/>
      <c r="G31" s="334"/>
      <c r="H31" s="334"/>
      <c r="I31" s="334"/>
      <c r="J31" s="64" t="s">
        <v>222</v>
      </c>
      <c r="K31" s="64" t="s">
        <v>221</v>
      </c>
      <c r="L31" s="64" t="s">
        <v>109</v>
      </c>
      <c r="M31" s="64">
        <v>736</v>
      </c>
      <c r="N31" s="334"/>
      <c r="O31" s="334"/>
      <c r="P31" s="337"/>
      <c r="Q31" s="337"/>
      <c r="R31" s="337"/>
      <c r="S31" s="337"/>
      <c r="T31" s="340"/>
      <c r="U31" s="334"/>
      <c r="V31" s="334"/>
      <c r="W31" s="357"/>
      <c r="X31" s="357"/>
      <c r="Y31" s="357"/>
      <c r="Z31" s="334"/>
      <c r="AA31" s="345"/>
      <c r="AB31" s="334"/>
      <c r="AC31" s="331"/>
      <c r="AD31" s="348"/>
      <c r="AE31" s="348"/>
      <c r="AF31" s="331"/>
      <c r="AG31" s="331"/>
      <c r="AH31" s="328"/>
      <c r="AI31" s="328"/>
      <c r="AJ31" s="331"/>
    </row>
    <row r="32" spans="1:36" ht="66" x14ac:dyDescent="0.3">
      <c r="B32" s="334"/>
      <c r="C32" s="335"/>
      <c r="D32" s="335"/>
      <c r="E32" s="335"/>
      <c r="F32" s="335"/>
      <c r="G32" s="335"/>
      <c r="H32" s="335"/>
      <c r="I32" s="335"/>
      <c r="J32" s="64" t="s">
        <v>229</v>
      </c>
      <c r="K32" s="64" t="s">
        <v>228</v>
      </c>
      <c r="L32" s="64" t="s">
        <v>230</v>
      </c>
      <c r="M32" s="65">
        <v>4101</v>
      </c>
      <c r="N32" s="335"/>
      <c r="O32" s="335"/>
      <c r="P32" s="338"/>
      <c r="Q32" s="338"/>
      <c r="R32" s="338"/>
      <c r="S32" s="338"/>
      <c r="T32" s="340"/>
      <c r="U32" s="335"/>
      <c r="V32" s="335"/>
      <c r="W32" s="358"/>
      <c r="X32" s="358"/>
      <c r="Y32" s="358"/>
      <c r="Z32" s="335"/>
      <c r="AA32" s="346"/>
      <c r="AB32" s="335"/>
      <c r="AC32" s="332"/>
      <c r="AD32" s="349"/>
      <c r="AE32" s="349"/>
      <c r="AF32" s="332"/>
      <c r="AG32" s="332"/>
      <c r="AH32" s="328"/>
      <c r="AI32" s="328"/>
      <c r="AJ32" s="332"/>
    </row>
    <row r="33" spans="2:36" ht="118.8" x14ac:dyDescent="0.3">
      <c r="B33" s="334"/>
      <c r="C33" s="333" t="s">
        <v>206</v>
      </c>
      <c r="D33" s="333" t="s">
        <v>239</v>
      </c>
      <c r="E33" s="333" t="s">
        <v>200</v>
      </c>
      <c r="F33" s="333" t="s">
        <v>206</v>
      </c>
      <c r="G33" s="333" t="s">
        <v>202</v>
      </c>
      <c r="H33" s="333" t="s">
        <v>93</v>
      </c>
      <c r="I33" s="333" t="s">
        <v>93</v>
      </c>
      <c r="J33" s="64" t="s">
        <v>214</v>
      </c>
      <c r="K33" s="64" t="s">
        <v>215</v>
      </c>
      <c r="L33" s="64" t="s">
        <v>216</v>
      </c>
      <c r="M33" s="64">
        <v>8.84</v>
      </c>
      <c r="N33" s="333" t="s">
        <v>213</v>
      </c>
      <c r="O33" s="333" t="s">
        <v>233</v>
      </c>
      <c r="P33" s="336" t="s">
        <v>226</v>
      </c>
      <c r="Q33" s="336" t="s">
        <v>100</v>
      </c>
      <c r="R33" s="336" t="s">
        <v>101</v>
      </c>
      <c r="S33" s="336" t="s">
        <v>182</v>
      </c>
      <c r="T33" s="340"/>
      <c r="U33" s="339">
        <v>5294083</v>
      </c>
      <c r="V33" s="339">
        <v>5294083</v>
      </c>
      <c r="W33" s="356" t="s">
        <v>183</v>
      </c>
      <c r="X33" s="356" t="s">
        <v>183</v>
      </c>
      <c r="Y33" s="356" t="s">
        <v>183</v>
      </c>
      <c r="Z33" s="333" t="s">
        <v>183</v>
      </c>
      <c r="AA33" s="344" t="s">
        <v>183</v>
      </c>
      <c r="AB33" s="339">
        <v>5294083</v>
      </c>
      <c r="AC33" s="350" t="s">
        <v>227</v>
      </c>
      <c r="AD33" s="350" t="s">
        <v>183</v>
      </c>
      <c r="AE33" s="350" t="s">
        <v>183</v>
      </c>
      <c r="AF33" s="330">
        <v>5294083</v>
      </c>
      <c r="AG33" s="330" t="s">
        <v>183</v>
      </c>
      <c r="AH33" s="328"/>
      <c r="AI33" s="328"/>
      <c r="AJ33" s="330"/>
    </row>
    <row r="34" spans="2:36" ht="105.6" x14ac:dyDescent="0.3">
      <c r="B34" s="334"/>
      <c r="C34" s="334"/>
      <c r="D34" s="334"/>
      <c r="E34" s="334"/>
      <c r="F34" s="334"/>
      <c r="G34" s="334"/>
      <c r="H34" s="334"/>
      <c r="I34" s="334"/>
      <c r="J34" s="64" t="s">
        <v>218</v>
      </c>
      <c r="K34" s="64" t="s">
        <v>217</v>
      </c>
      <c r="L34" s="64" t="s">
        <v>216</v>
      </c>
      <c r="M34" s="64">
        <v>27.81</v>
      </c>
      <c r="N34" s="334"/>
      <c r="O34" s="334"/>
      <c r="P34" s="337"/>
      <c r="Q34" s="337"/>
      <c r="R34" s="337"/>
      <c r="S34" s="337"/>
      <c r="T34" s="340"/>
      <c r="U34" s="334"/>
      <c r="V34" s="334"/>
      <c r="W34" s="357"/>
      <c r="X34" s="357"/>
      <c r="Y34" s="357"/>
      <c r="Z34" s="334"/>
      <c r="AA34" s="345"/>
      <c r="AB34" s="334"/>
      <c r="AC34" s="331"/>
      <c r="AD34" s="348"/>
      <c r="AE34" s="348"/>
      <c r="AF34" s="331"/>
      <c r="AG34" s="331"/>
      <c r="AH34" s="328"/>
      <c r="AI34" s="328"/>
      <c r="AJ34" s="331"/>
    </row>
    <row r="35" spans="2:36" ht="66" x14ac:dyDescent="0.3">
      <c r="B35" s="334"/>
      <c r="C35" s="334"/>
      <c r="D35" s="334"/>
      <c r="E35" s="334"/>
      <c r="F35" s="334"/>
      <c r="G35" s="334"/>
      <c r="H35" s="334"/>
      <c r="I35" s="334"/>
      <c r="J35" s="64" t="s">
        <v>229</v>
      </c>
      <c r="K35" s="64" t="s">
        <v>228</v>
      </c>
      <c r="L35" s="64" t="s">
        <v>230</v>
      </c>
      <c r="M35" s="64">
        <v>404</v>
      </c>
      <c r="N35" s="334"/>
      <c r="O35" s="334"/>
      <c r="P35" s="337"/>
      <c r="Q35" s="337"/>
      <c r="R35" s="337"/>
      <c r="S35" s="337"/>
      <c r="T35" s="340"/>
      <c r="U35" s="334"/>
      <c r="V35" s="334"/>
      <c r="W35" s="357"/>
      <c r="X35" s="357"/>
      <c r="Y35" s="357"/>
      <c r="Z35" s="334"/>
      <c r="AA35" s="345"/>
      <c r="AB35" s="334"/>
      <c r="AC35" s="331"/>
      <c r="AD35" s="348"/>
      <c r="AE35" s="348"/>
      <c r="AF35" s="331"/>
      <c r="AG35" s="331"/>
      <c r="AH35" s="328"/>
      <c r="AI35" s="328"/>
      <c r="AJ35" s="331"/>
    </row>
    <row r="36" spans="2:36" ht="79.2" x14ac:dyDescent="0.3">
      <c r="B36" s="334"/>
      <c r="C36" s="334"/>
      <c r="D36" s="334"/>
      <c r="E36" s="334"/>
      <c r="F36" s="334"/>
      <c r="G36" s="334"/>
      <c r="H36" s="334"/>
      <c r="I36" s="334"/>
      <c r="J36" s="64" t="s">
        <v>224</v>
      </c>
      <c r="K36" s="64" t="s">
        <v>223</v>
      </c>
      <c r="L36" s="64" t="s">
        <v>225</v>
      </c>
      <c r="M36" s="64">
        <v>89.15</v>
      </c>
      <c r="N36" s="334"/>
      <c r="O36" s="334"/>
      <c r="P36" s="337"/>
      <c r="Q36" s="337"/>
      <c r="R36" s="337"/>
      <c r="S36" s="337"/>
      <c r="T36" s="340"/>
      <c r="U36" s="334"/>
      <c r="V36" s="334"/>
      <c r="W36" s="357"/>
      <c r="X36" s="357"/>
      <c r="Y36" s="357"/>
      <c r="Z36" s="334"/>
      <c r="AA36" s="345"/>
      <c r="AB36" s="334"/>
      <c r="AC36" s="331"/>
      <c r="AD36" s="348"/>
      <c r="AE36" s="348"/>
      <c r="AF36" s="331"/>
      <c r="AG36" s="331"/>
      <c r="AH36" s="328"/>
      <c r="AI36" s="328"/>
      <c r="AJ36" s="331"/>
    </row>
    <row r="37" spans="2:36" ht="105.6" x14ac:dyDescent="0.3">
      <c r="B37" s="334"/>
      <c r="C37" s="334"/>
      <c r="D37" s="334"/>
      <c r="E37" s="334"/>
      <c r="F37" s="334"/>
      <c r="G37" s="334"/>
      <c r="H37" s="334"/>
      <c r="I37" s="334"/>
      <c r="J37" s="64" t="s">
        <v>222</v>
      </c>
      <c r="K37" s="64" t="s">
        <v>221</v>
      </c>
      <c r="L37" s="64" t="s">
        <v>109</v>
      </c>
      <c r="M37" s="64">
        <v>1602</v>
      </c>
      <c r="N37" s="334"/>
      <c r="O37" s="334"/>
      <c r="P37" s="337"/>
      <c r="Q37" s="337"/>
      <c r="R37" s="337"/>
      <c r="S37" s="337"/>
      <c r="T37" s="340"/>
      <c r="U37" s="334"/>
      <c r="V37" s="334"/>
      <c r="W37" s="357"/>
      <c r="X37" s="357"/>
      <c r="Y37" s="357"/>
      <c r="Z37" s="334"/>
      <c r="AA37" s="345"/>
      <c r="AB37" s="334"/>
      <c r="AC37" s="331"/>
      <c r="AD37" s="348"/>
      <c r="AE37" s="348"/>
      <c r="AF37" s="331"/>
      <c r="AG37" s="331"/>
      <c r="AH37" s="328"/>
      <c r="AI37" s="328"/>
      <c r="AJ37" s="331"/>
    </row>
    <row r="38" spans="2:36" ht="105.6" x14ac:dyDescent="0.3">
      <c r="B38" s="335"/>
      <c r="C38" s="335"/>
      <c r="D38" s="335"/>
      <c r="E38" s="335"/>
      <c r="F38" s="335"/>
      <c r="G38" s="335"/>
      <c r="H38" s="335"/>
      <c r="I38" s="335"/>
      <c r="J38" s="64" t="s">
        <v>220</v>
      </c>
      <c r="K38" s="64" t="s">
        <v>219</v>
      </c>
      <c r="L38" s="64" t="s">
        <v>109</v>
      </c>
      <c r="M38" s="64">
        <v>1040</v>
      </c>
      <c r="N38" s="335"/>
      <c r="O38" s="335"/>
      <c r="P38" s="338"/>
      <c r="Q38" s="338"/>
      <c r="R38" s="338"/>
      <c r="S38" s="338"/>
      <c r="T38" s="341"/>
      <c r="U38" s="335"/>
      <c r="V38" s="335"/>
      <c r="W38" s="358"/>
      <c r="X38" s="358"/>
      <c r="Y38" s="358"/>
      <c r="Z38" s="335"/>
      <c r="AA38" s="346"/>
      <c r="AB38" s="335"/>
      <c r="AC38" s="332"/>
      <c r="AD38" s="349"/>
      <c r="AE38" s="349"/>
      <c r="AF38" s="332"/>
      <c r="AG38" s="332"/>
      <c r="AH38" s="329"/>
      <c r="AI38" s="329"/>
      <c r="AJ38" s="332"/>
    </row>
  </sheetData>
  <mergeCells count="208">
    <mergeCell ref="AH27:AH38"/>
    <mergeCell ref="AI27:AI38"/>
    <mergeCell ref="AJ27:AJ32"/>
    <mergeCell ref="U33:U38"/>
    <mergeCell ref="V33:V38"/>
    <mergeCell ref="W33:W38"/>
    <mergeCell ref="X33:X38"/>
    <mergeCell ref="N33:N38"/>
    <mergeCell ref="O33:O38"/>
    <mergeCell ref="P33:P38"/>
    <mergeCell ref="Q33:Q38"/>
    <mergeCell ref="R33:R38"/>
    <mergeCell ref="S33:S38"/>
    <mergeCell ref="AJ33:AJ38"/>
    <mergeCell ref="AD33:AD38"/>
    <mergeCell ref="AE33:AE38"/>
    <mergeCell ref="AF33:AF38"/>
    <mergeCell ref="AG33:AG38"/>
    <mergeCell ref="Y33:Y38"/>
    <mergeCell ref="Z33:Z38"/>
    <mergeCell ref="AA33:AA38"/>
    <mergeCell ref="AB33:AB38"/>
    <mergeCell ref="AC33:AC38"/>
    <mergeCell ref="Y27:Y32"/>
    <mergeCell ref="AE27:AE32"/>
    <mergeCell ref="AF27:AF32"/>
    <mergeCell ref="AG27:AG32"/>
    <mergeCell ref="Q22:Q26"/>
    <mergeCell ref="R22:R26"/>
    <mergeCell ref="S22:S26"/>
    <mergeCell ref="T22:T26"/>
    <mergeCell ref="U22:U26"/>
    <mergeCell ref="V22:V26"/>
    <mergeCell ref="W22:W26"/>
    <mergeCell ref="X22:X26"/>
    <mergeCell ref="Y22:Y26"/>
    <mergeCell ref="Z22:Z26"/>
    <mergeCell ref="AA22:AA26"/>
    <mergeCell ref="AB22:AB26"/>
    <mergeCell ref="AC22:AC26"/>
    <mergeCell ref="AD22:AD26"/>
    <mergeCell ref="AE22:AE26"/>
    <mergeCell ref="W27:W32"/>
    <mergeCell ref="X27:X32"/>
    <mergeCell ref="AG22:AG26"/>
    <mergeCell ref="AJ16:AJ21"/>
    <mergeCell ref="AE16:AE21"/>
    <mergeCell ref="AF16:AF21"/>
    <mergeCell ref="AG16:AG21"/>
    <mergeCell ref="AH16:AH21"/>
    <mergeCell ref="AI16:AI21"/>
    <mergeCell ref="Z16:Z21"/>
    <mergeCell ref="AA16:AA21"/>
    <mergeCell ref="AB16:AB21"/>
    <mergeCell ref="AC16:AC21"/>
    <mergeCell ref="AD16:AD21"/>
    <mergeCell ref="AJ6:AJ10"/>
    <mergeCell ref="S11:S15"/>
    <mergeCell ref="T11:T15"/>
    <mergeCell ref="U11:U15"/>
    <mergeCell ref="V11:V15"/>
    <mergeCell ref="W11:W15"/>
    <mergeCell ref="X11:X15"/>
    <mergeCell ref="Y11:Y15"/>
    <mergeCell ref="Z11:Z15"/>
    <mergeCell ref="AA11:AA15"/>
    <mergeCell ref="AC6:AC10"/>
    <mergeCell ref="AD6:AD10"/>
    <mergeCell ref="AE6:AE10"/>
    <mergeCell ref="AF6:AF10"/>
    <mergeCell ref="AG6:AG10"/>
    <mergeCell ref="X6:X10"/>
    <mergeCell ref="Y6:Y10"/>
    <mergeCell ref="Z6:Z10"/>
    <mergeCell ref="AA6:AA10"/>
    <mergeCell ref="AB6:AB10"/>
    <mergeCell ref="AG11:AG15"/>
    <mergeCell ref="AH11:AH15"/>
    <mergeCell ref="AI11:AI15"/>
    <mergeCell ref="AJ11:AJ15"/>
    <mergeCell ref="O6:O10"/>
    <mergeCell ref="N6:N10"/>
    <mergeCell ref="P6:P10"/>
    <mergeCell ref="Q6:Q10"/>
    <mergeCell ref="R6:R10"/>
    <mergeCell ref="Q11:Q15"/>
    <mergeCell ref="R11:R15"/>
    <mergeCell ref="AH6:AH10"/>
    <mergeCell ref="AI6:AI10"/>
    <mergeCell ref="AB11:AB15"/>
    <mergeCell ref="AC11:AC15"/>
    <mergeCell ref="AD11:AD15"/>
    <mergeCell ref="AE11:AE15"/>
    <mergeCell ref="AF11:AF15"/>
    <mergeCell ref="N11:N15"/>
    <mergeCell ref="O11:O15"/>
    <mergeCell ref="P11:P15"/>
    <mergeCell ref="B1:AI1"/>
    <mergeCell ref="B3:B4"/>
    <mergeCell ref="C3:C4"/>
    <mergeCell ref="D3:D4"/>
    <mergeCell ref="E3:E4"/>
    <mergeCell ref="F3:F4"/>
    <mergeCell ref="G3:G4"/>
    <mergeCell ref="H3:H4"/>
    <mergeCell ref="I3:I4"/>
    <mergeCell ref="J3:M3"/>
    <mergeCell ref="AG3:AG4"/>
    <mergeCell ref="AH3:AH4"/>
    <mergeCell ref="AI3:AI4"/>
    <mergeCell ref="B6:B10"/>
    <mergeCell ref="C6:C10"/>
    <mergeCell ref="I6:I10"/>
    <mergeCell ref="B11:B15"/>
    <mergeCell ref="C11:C15"/>
    <mergeCell ref="D11:D15"/>
    <mergeCell ref="E11:E15"/>
    <mergeCell ref="F11:F15"/>
    <mergeCell ref="G11:G15"/>
    <mergeCell ref="H11:H15"/>
    <mergeCell ref="I11:I15"/>
    <mergeCell ref="D6:D10"/>
    <mergeCell ref="E6:E10"/>
    <mergeCell ref="F6:F10"/>
    <mergeCell ref="G6:G10"/>
    <mergeCell ref="H6:H10"/>
    <mergeCell ref="D33:D38"/>
    <mergeCell ref="E33:E38"/>
    <mergeCell ref="F33:F38"/>
    <mergeCell ref="G22:G26"/>
    <mergeCell ref="H22:H26"/>
    <mergeCell ref="I22:I26"/>
    <mergeCell ref="AJ3:AJ4"/>
    <mergeCell ref="T3:T4"/>
    <mergeCell ref="U3:U4"/>
    <mergeCell ref="V3:AA3"/>
    <mergeCell ref="AB3:AB4"/>
    <mergeCell ref="AC3:AC4"/>
    <mergeCell ref="AD3:AF3"/>
    <mergeCell ref="N3:N4"/>
    <mergeCell ref="O3:O4"/>
    <mergeCell ref="P3:P4"/>
    <mergeCell ref="Q3:Q4"/>
    <mergeCell ref="R3:R4"/>
    <mergeCell ref="S3:S4"/>
    <mergeCell ref="S6:S10"/>
    <mergeCell ref="T6:T10"/>
    <mergeCell ref="U6:U10"/>
    <mergeCell ref="V6:V10"/>
    <mergeCell ref="W6:W10"/>
    <mergeCell ref="B16:B21"/>
    <mergeCell ref="C16:C21"/>
    <mergeCell ref="D16:D21"/>
    <mergeCell ref="E16:E21"/>
    <mergeCell ref="F16:F21"/>
    <mergeCell ref="B22:B26"/>
    <mergeCell ref="C22:C26"/>
    <mergeCell ref="D22:D26"/>
    <mergeCell ref="E22:E26"/>
    <mergeCell ref="F22:F26"/>
    <mergeCell ref="G16:G21"/>
    <mergeCell ref="H16:H21"/>
    <mergeCell ref="I16:I21"/>
    <mergeCell ref="N22:N26"/>
    <mergeCell ref="O22:O26"/>
    <mergeCell ref="P22:P26"/>
    <mergeCell ref="Z27:Z32"/>
    <mergeCell ref="AA27:AA32"/>
    <mergeCell ref="AF22:AF26"/>
    <mergeCell ref="N16:N21"/>
    <mergeCell ref="O16:O21"/>
    <mergeCell ref="P16:P21"/>
    <mergeCell ref="Q16:Q21"/>
    <mergeCell ref="R16:R21"/>
    <mergeCell ref="S16:S21"/>
    <mergeCell ref="T16:T21"/>
    <mergeCell ref="U16:U21"/>
    <mergeCell ref="V16:V21"/>
    <mergeCell ref="W16:W21"/>
    <mergeCell ref="X16:X21"/>
    <mergeCell ref="Y16:Y21"/>
    <mergeCell ref="AB27:AB32"/>
    <mergeCell ref="AC27:AC32"/>
    <mergeCell ref="AD27:AD32"/>
    <mergeCell ref="AH22:AH26"/>
    <mergeCell ref="AI22:AI26"/>
    <mergeCell ref="AJ22:AJ26"/>
    <mergeCell ref="B27:B38"/>
    <mergeCell ref="C27:C32"/>
    <mergeCell ref="D27:D32"/>
    <mergeCell ref="E27:E32"/>
    <mergeCell ref="F27:F32"/>
    <mergeCell ref="G27:G32"/>
    <mergeCell ref="H27:H32"/>
    <mergeCell ref="I27:I32"/>
    <mergeCell ref="N27:N32"/>
    <mergeCell ref="O27:O32"/>
    <mergeCell ref="P27:P32"/>
    <mergeCell ref="Q27:Q32"/>
    <mergeCell ref="R27:R32"/>
    <mergeCell ref="S27:S32"/>
    <mergeCell ref="T27:T38"/>
    <mergeCell ref="U27:U32"/>
    <mergeCell ref="V27:V32"/>
    <mergeCell ref="G33:G38"/>
    <mergeCell ref="H33:H38"/>
    <mergeCell ref="I33:I38"/>
    <mergeCell ref="C33:C3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J14"/>
  <sheetViews>
    <sheetView topLeftCell="A4" workbookViewId="0"/>
  </sheetViews>
  <sheetFormatPr defaultRowHeight="14.4" x14ac:dyDescent="0.3"/>
  <cols>
    <col min="1" max="1" width="5" customWidth="1"/>
    <col min="2" max="2" width="21" customWidth="1"/>
    <col min="3" max="3" width="17.77734375" customWidth="1"/>
    <col min="4" max="5" width="13.77734375" customWidth="1"/>
    <col min="6" max="6" width="18.21875" customWidth="1"/>
    <col min="7" max="7" width="50.21875" customWidth="1"/>
    <col min="8" max="8" width="14.77734375" customWidth="1"/>
    <col min="9" max="9" width="13.77734375" customWidth="1"/>
    <col min="10" max="10" width="12.77734375" customWidth="1"/>
    <col min="11" max="14" width="10.5546875" customWidth="1"/>
    <col min="15" max="16" width="15.77734375" customWidth="1"/>
    <col min="17" max="17" width="18.5546875" customWidth="1"/>
    <col min="18" max="18" width="15.77734375" customWidth="1"/>
    <col min="19" max="21" width="14" customWidth="1"/>
    <col min="22" max="22" width="10" customWidth="1"/>
    <col min="23" max="23" width="11.21875" customWidth="1"/>
    <col min="24" max="24" width="10" customWidth="1"/>
    <col min="25" max="25" width="11.77734375" customWidth="1"/>
    <col min="26" max="27" width="12.21875" customWidth="1"/>
    <col min="28" max="29" width="11.21875" customWidth="1"/>
    <col min="30" max="30" width="12.21875" customWidth="1"/>
    <col min="31" max="33" width="11.21875" customWidth="1"/>
    <col min="34" max="34" width="24.21875" customWidth="1"/>
    <col min="35" max="35" width="19.44140625" customWidth="1"/>
    <col min="36" max="36" width="10.44140625" customWidth="1"/>
  </cols>
  <sheetData>
    <row r="1" spans="1:36" x14ac:dyDescent="0.3">
      <c r="A1" s="1"/>
      <c r="B1" s="188" t="s">
        <v>40</v>
      </c>
      <c r="C1" s="188"/>
      <c r="D1" s="188"/>
      <c r="E1" s="188"/>
      <c r="F1" s="188"/>
      <c r="G1" s="188"/>
      <c r="H1" s="188"/>
      <c r="I1" s="188"/>
      <c r="J1" s="188"/>
      <c r="K1" s="188"/>
      <c r="L1" s="188"/>
      <c r="M1" s="188"/>
      <c r="N1" s="188"/>
      <c r="O1" s="188"/>
      <c r="P1" s="188"/>
      <c r="Q1" s="188"/>
      <c r="R1" s="188"/>
      <c r="S1" s="188"/>
      <c r="T1" s="188"/>
      <c r="U1" s="188"/>
      <c r="V1" s="188"/>
      <c r="W1" s="188"/>
      <c r="X1" s="188"/>
      <c r="Y1" s="188"/>
      <c r="Z1" s="188"/>
      <c r="AA1" s="188"/>
      <c r="AB1" s="188"/>
      <c r="AC1" s="188"/>
      <c r="AD1" s="188"/>
      <c r="AE1" s="188"/>
      <c r="AF1" s="188"/>
      <c r="AG1" s="188"/>
      <c r="AH1" s="188"/>
      <c r="AI1" s="188"/>
      <c r="AJ1" s="1"/>
    </row>
    <row r="2" spans="1:36"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4.7" customHeight="1" x14ac:dyDescent="0.3">
      <c r="A3" s="1"/>
      <c r="B3" s="317" t="s">
        <v>0</v>
      </c>
      <c r="C3" s="317" t="s">
        <v>1</v>
      </c>
      <c r="D3" s="317" t="s">
        <v>28</v>
      </c>
      <c r="E3" s="317" t="s">
        <v>29</v>
      </c>
      <c r="F3" s="317" t="s">
        <v>30</v>
      </c>
      <c r="G3" s="317" t="s">
        <v>3</v>
      </c>
      <c r="H3" s="317" t="s">
        <v>4</v>
      </c>
      <c r="I3" s="317" t="s">
        <v>5</v>
      </c>
      <c r="J3" s="318" t="s">
        <v>6</v>
      </c>
      <c r="K3" s="318"/>
      <c r="L3" s="318"/>
      <c r="M3" s="318"/>
      <c r="N3" s="315" t="s">
        <v>47</v>
      </c>
      <c r="O3" s="317" t="s">
        <v>31</v>
      </c>
      <c r="P3" s="324" t="s">
        <v>42</v>
      </c>
      <c r="Q3" s="324" t="s">
        <v>32</v>
      </c>
      <c r="R3" s="324" t="s">
        <v>37</v>
      </c>
      <c r="S3" s="324" t="s">
        <v>33</v>
      </c>
      <c r="T3" s="317" t="s">
        <v>55</v>
      </c>
      <c r="U3" s="317" t="s">
        <v>57</v>
      </c>
      <c r="V3" s="318" t="s">
        <v>59</v>
      </c>
      <c r="W3" s="318"/>
      <c r="X3" s="318"/>
      <c r="Y3" s="318"/>
      <c r="Z3" s="318"/>
      <c r="AA3" s="318"/>
      <c r="AB3" s="317" t="s">
        <v>69</v>
      </c>
      <c r="AC3" s="319" t="s">
        <v>75</v>
      </c>
      <c r="AD3" s="321" t="s">
        <v>77</v>
      </c>
      <c r="AE3" s="322"/>
      <c r="AF3" s="323"/>
      <c r="AG3" s="315" t="s">
        <v>27</v>
      </c>
      <c r="AH3" s="315" t="s">
        <v>36</v>
      </c>
      <c r="AI3" s="317" t="s">
        <v>34</v>
      </c>
      <c r="AJ3" s="315" t="s">
        <v>35</v>
      </c>
    </row>
    <row r="4" spans="1:36" ht="169.2" customHeight="1" x14ac:dyDescent="0.3">
      <c r="A4" s="1"/>
      <c r="B4" s="317"/>
      <c r="C4" s="317"/>
      <c r="D4" s="317"/>
      <c r="E4" s="317"/>
      <c r="F4" s="317"/>
      <c r="G4" s="317"/>
      <c r="H4" s="317"/>
      <c r="I4" s="317"/>
      <c r="J4" s="3" t="s">
        <v>7</v>
      </c>
      <c r="K4" s="3" t="s">
        <v>8</v>
      </c>
      <c r="L4" s="3" t="s">
        <v>9</v>
      </c>
      <c r="M4" s="11" t="s">
        <v>10</v>
      </c>
      <c r="N4" s="316"/>
      <c r="O4" s="317"/>
      <c r="P4" s="324"/>
      <c r="Q4" s="324"/>
      <c r="R4" s="324"/>
      <c r="S4" s="324"/>
      <c r="T4" s="317"/>
      <c r="U4" s="317"/>
      <c r="V4" s="3" t="s">
        <v>61</v>
      </c>
      <c r="W4" s="3" t="s">
        <v>62</v>
      </c>
      <c r="X4" s="3" t="s">
        <v>15</v>
      </c>
      <c r="Y4" s="3" t="s">
        <v>63</v>
      </c>
      <c r="Z4" s="3" t="s">
        <v>60</v>
      </c>
      <c r="AA4" s="3" t="s">
        <v>25</v>
      </c>
      <c r="AB4" s="317"/>
      <c r="AC4" s="320"/>
      <c r="AD4" s="3" t="s">
        <v>16</v>
      </c>
      <c r="AE4" s="3" t="s">
        <v>17</v>
      </c>
      <c r="AF4" s="3" t="s">
        <v>26</v>
      </c>
      <c r="AG4" s="316"/>
      <c r="AH4" s="316"/>
      <c r="AI4" s="317"/>
      <c r="AJ4" s="316"/>
    </row>
    <row r="5" spans="1:36" x14ac:dyDescent="0.3">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409.5" customHeight="1" x14ac:dyDescent="0.3">
      <c r="A6" s="1"/>
      <c r="B6" s="4" t="s">
        <v>49</v>
      </c>
      <c r="C6" s="4" t="s">
        <v>18</v>
      </c>
      <c r="D6" s="4" t="s">
        <v>50</v>
      </c>
      <c r="E6" s="4" t="s">
        <v>51</v>
      </c>
      <c r="F6" s="4" t="s">
        <v>2</v>
      </c>
      <c r="G6" s="4" t="s">
        <v>52</v>
      </c>
      <c r="H6" s="4" t="s">
        <v>19</v>
      </c>
      <c r="I6" s="4" t="s">
        <v>53</v>
      </c>
      <c r="J6" s="4" t="s">
        <v>12</v>
      </c>
      <c r="K6" s="4" t="s">
        <v>11</v>
      </c>
      <c r="L6" s="4" t="s">
        <v>13</v>
      </c>
      <c r="M6" s="4" t="s">
        <v>14</v>
      </c>
      <c r="N6" s="4" t="s">
        <v>48</v>
      </c>
      <c r="O6" s="4" t="s">
        <v>54</v>
      </c>
      <c r="P6" s="10" t="s">
        <v>43</v>
      </c>
      <c r="Q6" s="10" t="s">
        <v>44</v>
      </c>
      <c r="R6" s="10" t="s">
        <v>45</v>
      </c>
      <c r="S6" s="10" t="s">
        <v>46</v>
      </c>
      <c r="T6" s="4" t="s">
        <v>56</v>
      </c>
      <c r="U6" s="4" t="s">
        <v>58</v>
      </c>
      <c r="V6" s="4" t="s">
        <v>64</v>
      </c>
      <c r="W6" s="4" t="s">
        <v>65</v>
      </c>
      <c r="X6" s="4" t="s">
        <v>66</v>
      </c>
      <c r="Y6" s="4" t="s">
        <v>20</v>
      </c>
      <c r="Z6" s="4" t="s">
        <v>67</v>
      </c>
      <c r="AA6" s="13" t="s">
        <v>68</v>
      </c>
      <c r="AB6" s="4" t="s">
        <v>70</v>
      </c>
      <c r="AC6" s="10" t="s">
        <v>41</v>
      </c>
      <c r="AD6" s="10" t="s">
        <v>71</v>
      </c>
      <c r="AE6" s="10" t="s">
        <v>72</v>
      </c>
      <c r="AF6" s="10" t="s">
        <v>76</v>
      </c>
      <c r="AG6" s="10" t="s">
        <v>38</v>
      </c>
      <c r="AH6" s="4" t="s">
        <v>21</v>
      </c>
      <c r="AI6" s="4" t="s">
        <v>22</v>
      </c>
      <c r="AJ6" s="10" t="s">
        <v>39</v>
      </c>
    </row>
    <row r="7" spans="1:36" x14ac:dyDescent="0.3">
      <c r="A7" s="1"/>
      <c r="B7" s="4"/>
      <c r="C7" s="4"/>
      <c r="D7" s="4"/>
      <c r="E7" s="4"/>
      <c r="F7" s="4"/>
      <c r="G7" s="4"/>
      <c r="H7" s="4"/>
      <c r="I7" s="4"/>
      <c r="J7" s="4"/>
      <c r="K7" s="4"/>
      <c r="L7" s="4"/>
      <c r="M7" s="4"/>
      <c r="N7" s="4"/>
      <c r="O7" s="4"/>
      <c r="P7" s="5"/>
      <c r="Q7" s="5"/>
      <c r="R7" s="5"/>
      <c r="S7" s="5"/>
      <c r="T7" s="4"/>
      <c r="U7" s="4"/>
      <c r="V7" s="4"/>
      <c r="W7" s="6"/>
      <c r="X7" s="6"/>
      <c r="Y7" s="6"/>
      <c r="Z7" s="4"/>
      <c r="AA7" s="7"/>
      <c r="AB7" s="4"/>
      <c r="AC7" s="5"/>
      <c r="AD7" s="10"/>
      <c r="AE7" s="10"/>
      <c r="AF7" s="5"/>
      <c r="AG7" s="5"/>
      <c r="AH7" s="4"/>
      <c r="AI7" s="4"/>
      <c r="AJ7" s="5"/>
    </row>
    <row r="8" spans="1:36" x14ac:dyDescent="0.3">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3">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3">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3">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3">
      <c r="A14" s="1"/>
      <c r="B14" s="178" t="s">
        <v>24</v>
      </c>
      <c r="C14" s="178"/>
      <c r="D14" s="178"/>
      <c r="E14" s="178"/>
      <c r="F14" s="178"/>
      <c r="G14" s="178"/>
      <c r="H14" s="178"/>
      <c r="I14" s="178"/>
      <c r="J14" s="178"/>
      <c r="K14" s="178"/>
      <c r="L14" s="178"/>
      <c r="M14" s="178"/>
      <c r="N14" s="178"/>
      <c r="O14" s="178"/>
      <c r="P14" s="178"/>
      <c r="Q14" s="178"/>
      <c r="R14" s="178"/>
      <c r="S14" s="178"/>
      <c r="T14" s="178"/>
      <c r="U14" s="178"/>
      <c r="V14" s="178"/>
      <c r="W14" s="178"/>
      <c r="X14" s="178"/>
      <c r="Y14" s="178"/>
      <c r="Z14" s="178"/>
      <c r="AA14" s="178"/>
      <c r="AB14" s="178"/>
      <c r="AC14" s="178"/>
      <c r="AD14" s="178"/>
      <c r="AE14" s="178"/>
      <c r="AF14" s="178"/>
      <c r="AG14" s="178"/>
      <c r="AH14" s="178"/>
      <c r="AI14" s="178"/>
      <c r="AJ14" s="178"/>
    </row>
  </sheetData>
  <mergeCells count="27">
    <mergeCell ref="B1:AI1"/>
    <mergeCell ref="B3:B4"/>
    <mergeCell ref="C3:C4"/>
    <mergeCell ref="D3:D4"/>
    <mergeCell ref="E3:E4"/>
    <mergeCell ref="F3:F4"/>
    <mergeCell ref="G3:G4"/>
    <mergeCell ref="H3:H4"/>
    <mergeCell ref="I3:I4"/>
    <mergeCell ref="J3:M3"/>
    <mergeCell ref="AG3:AG4"/>
    <mergeCell ref="AH3:AH4"/>
    <mergeCell ref="AI3:AI4"/>
    <mergeCell ref="AJ3:AJ4"/>
    <mergeCell ref="B14:AJ14"/>
    <mergeCell ref="T3:T4"/>
    <mergeCell ref="U3:U4"/>
    <mergeCell ref="V3:AA3"/>
    <mergeCell ref="AB3:AB4"/>
    <mergeCell ref="AC3:AC4"/>
    <mergeCell ref="AD3:AF3"/>
    <mergeCell ref="N3:N4"/>
    <mergeCell ref="O3:O4"/>
    <mergeCell ref="P3:P4"/>
    <mergeCell ref="Q3:Q4"/>
    <mergeCell ref="R3:R4"/>
    <mergeCell ref="S3:S4"/>
  </mergeCells>
  <dataValidations count="1">
    <dataValidation type="list" allowBlank="1" showInputMessage="1" showErrorMessage="1" sqref="P7:S7" xr:uid="{00000000-0002-0000-0300-000000000000}">
      <formula1>#REF!</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J90"/>
  <sheetViews>
    <sheetView tabSelected="1" topLeftCell="Q73" zoomScale="80" zoomScaleNormal="80" workbookViewId="0">
      <selection activeCell="AJ60" sqref="AJ60:AJ61"/>
    </sheetView>
  </sheetViews>
  <sheetFormatPr defaultRowHeight="14.4" x14ac:dyDescent="0.3"/>
  <cols>
    <col min="1" max="1" width="5" customWidth="1"/>
    <col min="2" max="2" width="17.21875" customWidth="1"/>
    <col min="3" max="3" width="18.77734375" customWidth="1"/>
    <col min="4" max="4" width="15.5546875" customWidth="1"/>
    <col min="5" max="5" width="13.77734375" customWidth="1"/>
    <col min="6" max="6" width="21.77734375" customWidth="1"/>
    <col min="7" max="7" width="50.21875" customWidth="1"/>
    <col min="8" max="8" width="10.21875" customWidth="1"/>
    <col min="9" max="9" width="10.77734375" customWidth="1"/>
    <col min="10" max="10" width="35.77734375" customWidth="1"/>
    <col min="11" max="14" width="10.5546875" customWidth="1"/>
    <col min="15" max="16" width="15.77734375" customWidth="1"/>
    <col min="17" max="17" width="18.5546875" customWidth="1"/>
    <col min="18" max="18" width="15.77734375" customWidth="1"/>
    <col min="19" max="21" width="14" customWidth="1"/>
    <col min="22" max="22" width="11.77734375" customWidth="1"/>
    <col min="23" max="23" width="11.21875" customWidth="1"/>
    <col min="24" max="24" width="10" customWidth="1"/>
    <col min="25" max="25" width="11.77734375" customWidth="1"/>
    <col min="26" max="26" width="12.21875" customWidth="1"/>
    <col min="27" max="27" width="13.6640625" customWidth="1"/>
    <col min="28" max="29" width="11.21875" customWidth="1"/>
    <col min="30" max="30" width="12.21875" customWidth="1"/>
    <col min="31" max="31" width="13.21875" customWidth="1"/>
    <col min="32" max="33" width="11.21875" customWidth="1"/>
    <col min="34" max="34" width="17" customWidth="1"/>
    <col min="35" max="35" width="16.77734375" customWidth="1"/>
    <col min="36" max="36" width="10.44140625" customWidth="1"/>
  </cols>
  <sheetData>
    <row r="1" spans="1:36" x14ac:dyDescent="0.3">
      <c r="A1" s="1"/>
      <c r="B1" s="188" t="s">
        <v>40</v>
      </c>
      <c r="C1" s="188"/>
      <c r="D1" s="188"/>
      <c r="E1" s="188"/>
      <c r="F1" s="188"/>
      <c r="G1" s="188"/>
      <c r="H1" s="188"/>
      <c r="I1" s="188"/>
      <c r="J1" s="188"/>
      <c r="K1" s="188"/>
      <c r="L1" s="188"/>
      <c r="M1" s="188"/>
      <c r="N1" s="188"/>
      <c r="O1" s="188"/>
      <c r="P1" s="188"/>
      <c r="Q1" s="188"/>
      <c r="R1" s="188"/>
      <c r="S1" s="188"/>
      <c r="T1" s="188"/>
      <c r="U1" s="188"/>
      <c r="V1" s="188"/>
      <c r="W1" s="188"/>
      <c r="X1" s="188"/>
      <c r="Y1" s="188"/>
      <c r="Z1" s="188"/>
      <c r="AA1" s="188"/>
      <c r="AB1" s="188"/>
      <c r="AC1" s="188"/>
      <c r="AD1" s="188"/>
      <c r="AE1" s="188"/>
      <c r="AF1" s="188"/>
      <c r="AG1" s="188"/>
      <c r="AH1" s="188"/>
      <c r="AI1" s="188"/>
      <c r="AJ1" s="1"/>
    </row>
    <row r="2" spans="1:36" ht="15" thickBot="1" x14ac:dyDescent="0.3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43.5" customHeight="1" thickBot="1" x14ac:dyDescent="0.35">
      <c r="A3" s="1"/>
      <c r="B3" s="189" t="s">
        <v>0</v>
      </c>
      <c r="C3" s="179" t="s">
        <v>1</v>
      </c>
      <c r="D3" s="179" t="s">
        <v>28</v>
      </c>
      <c r="E3" s="179" t="s">
        <v>29</v>
      </c>
      <c r="F3" s="179" t="s">
        <v>30</v>
      </c>
      <c r="G3" s="179" t="s">
        <v>3</v>
      </c>
      <c r="H3" s="179" t="s">
        <v>4</v>
      </c>
      <c r="I3" s="179" t="s">
        <v>5</v>
      </c>
      <c r="J3" s="180" t="s">
        <v>6</v>
      </c>
      <c r="K3" s="180"/>
      <c r="L3" s="180"/>
      <c r="M3" s="180"/>
      <c r="N3" s="179" t="s">
        <v>47</v>
      </c>
      <c r="O3" s="179" t="s">
        <v>31</v>
      </c>
      <c r="P3" s="181" t="s">
        <v>42</v>
      </c>
      <c r="Q3" s="181" t="s">
        <v>32</v>
      </c>
      <c r="R3" s="181" t="s">
        <v>37</v>
      </c>
      <c r="S3" s="181" t="s">
        <v>33</v>
      </c>
      <c r="T3" s="179" t="s">
        <v>55</v>
      </c>
      <c r="U3" s="179" t="s">
        <v>57</v>
      </c>
      <c r="V3" s="180" t="s">
        <v>59</v>
      </c>
      <c r="W3" s="180"/>
      <c r="X3" s="180"/>
      <c r="Y3" s="180"/>
      <c r="Z3" s="180"/>
      <c r="AA3" s="180"/>
      <c r="AB3" s="179" t="s">
        <v>69</v>
      </c>
      <c r="AC3" s="181" t="s">
        <v>75</v>
      </c>
      <c r="AD3" s="182" t="s">
        <v>267</v>
      </c>
      <c r="AE3" s="183"/>
      <c r="AF3" s="184"/>
      <c r="AG3" s="179" t="s">
        <v>27</v>
      </c>
      <c r="AH3" s="179" t="s">
        <v>36</v>
      </c>
      <c r="AI3" s="179" t="s">
        <v>34</v>
      </c>
      <c r="AJ3" s="177" t="s">
        <v>35</v>
      </c>
    </row>
    <row r="4" spans="1:36" ht="140.69999999999999" customHeight="1" thickBot="1" x14ac:dyDescent="0.35">
      <c r="A4" s="1"/>
      <c r="B4" s="189"/>
      <c r="C4" s="179"/>
      <c r="D4" s="179"/>
      <c r="E4" s="179"/>
      <c r="F4" s="179"/>
      <c r="G4" s="179"/>
      <c r="H4" s="179"/>
      <c r="I4" s="179"/>
      <c r="J4" s="70" t="s">
        <v>7</v>
      </c>
      <c r="K4" s="70" t="s">
        <v>8</v>
      </c>
      <c r="L4" s="70" t="s">
        <v>9</v>
      </c>
      <c r="M4" s="71" t="s">
        <v>10</v>
      </c>
      <c r="N4" s="179"/>
      <c r="O4" s="179"/>
      <c r="P4" s="181"/>
      <c r="Q4" s="181"/>
      <c r="R4" s="181"/>
      <c r="S4" s="181"/>
      <c r="T4" s="179"/>
      <c r="U4" s="179"/>
      <c r="V4" s="70" t="s">
        <v>61</v>
      </c>
      <c r="W4" s="70" t="s">
        <v>62</v>
      </c>
      <c r="X4" s="70" t="s">
        <v>15</v>
      </c>
      <c r="Y4" s="70" t="s">
        <v>63</v>
      </c>
      <c r="Z4" s="70" t="s">
        <v>60</v>
      </c>
      <c r="AA4" s="70" t="s">
        <v>25</v>
      </c>
      <c r="AB4" s="179"/>
      <c r="AC4" s="181"/>
      <c r="AD4" s="70" t="s">
        <v>16</v>
      </c>
      <c r="AE4" s="70" t="s">
        <v>17</v>
      </c>
      <c r="AF4" s="70" t="s">
        <v>26</v>
      </c>
      <c r="AG4" s="179"/>
      <c r="AH4" s="179"/>
      <c r="AI4" s="179"/>
      <c r="AJ4" s="177"/>
    </row>
    <row r="5" spans="1:36" ht="15" thickBot="1" x14ac:dyDescent="0.35">
      <c r="A5" s="1"/>
      <c r="B5" s="72">
        <v>1</v>
      </c>
      <c r="C5" s="73">
        <v>2</v>
      </c>
      <c r="D5" s="73">
        <v>3</v>
      </c>
      <c r="E5" s="73">
        <v>4</v>
      </c>
      <c r="F5" s="73">
        <v>5</v>
      </c>
      <c r="G5" s="73">
        <v>6</v>
      </c>
      <c r="H5" s="73">
        <v>7</v>
      </c>
      <c r="I5" s="73">
        <v>8</v>
      </c>
      <c r="J5" s="73">
        <v>9</v>
      </c>
      <c r="K5" s="73">
        <v>10</v>
      </c>
      <c r="L5" s="73">
        <v>11</v>
      </c>
      <c r="M5" s="73">
        <v>12</v>
      </c>
      <c r="N5" s="73">
        <v>13</v>
      </c>
      <c r="O5" s="73">
        <v>14</v>
      </c>
      <c r="P5" s="73">
        <v>15</v>
      </c>
      <c r="Q5" s="73">
        <v>16</v>
      </c>
      <c r="R5" s="73">
        <v>17</v>
      </c>
      <c r="S5" s="74">
        <v>18</v>
      </c>
      <c r="T5" s="73">
        <v>19</v>
      </c>
      <c r="U5" s="73">
        <v>20</v>
      </c>
      <c r="V5" s="73">
        <v>21</v>
      </c>
      <c r="W5" s="73">
        <v>22</v>
      </c>
      <c r="X5" s="73">
        <v>23</v>
      </c>
      <c r="Y5" s="73">
        <v>24</v>
      </c>
      <c r="Z5" s="73">
        <v>25</v>
      </c>
      <c r="AA5" s="73">
        <v>26</v>
      </c>
      <c r="AB5" s="73">
        <v>27</v>
      </c>
      <c r="AC5" s="73">
        <v>28</v>
      </c>
      <c r="AD5" s="73">
        <v>29</v>
      </c>
      <c r="AE5" s="73">
        <v>30</v>
      </c>
      <c r="AF5" s="73">
        <v>31</v>
      </c>
      <c r="AG5" s="73">
        <v>32</v>
      </c>
      <c r="AH5" s="73">
        <v>33</v>
      </c>
      <c r="AI5" s="73">
        <v>34</v>
      </c>
      <c r="AJ5" s="75">
        <v>35</v>
      </c>
    </row>
    <row r="6" spans="1:36" ht="36.450000000000003" customHeight="1" x14ac:dyDescent="0.3">
      <c r="A6" s="1"/>
      <c r="B6" s="117" t="s">
        <v>243</v>
      </c>
      <c r="C6" s="101" t="s">
        <v>244</v>
      </c>
      <c r="D6" s="101" t="s">
        <v>246</v>
      </c>
      <c r="E6" s="101" t="s">
        <v>245</v>
      </c>
      <c r="F6" s="101" t="s">
        <v>250</v>
      </c>
      <c r="G6" s="101" t="s">
        <v>247</v>
      </c>
      <c r="H6" s="101" t="s">
        <v>93</v>
      </c>
      <c r="I6" s="101" t="s">
        <v>93</v>
      </c>
      <c r="J6" s="76" t="s">
        <v>256</v>
      </c>
      <c r="K6" s="76" t="s">
        <v>257</v>
      </c>
      <c r="L6" s="76" t="s">
        <v>109</v>
      </c>
      <c r="M6" s="77">
        <v>50</v>
      </c>
      <c r="N6" s="101" t="s">
        <v>97</v>
      </c>
      <c r="O6" s="101" t="s">
        <v>260</v>
      </c>
      <c r="P6" s="109" t="s">
        <v>262</v>
      </c>
      <c r="Q6" s="109" t="s">
        <v>263</v>
      </c>
      <c r="R6" s="109" t="s">
        <v>101</v>
      </c>
      <c r="S6" s="109" t="s">
        <v>182</v>
      </c>
      <c r="T6" s="99">
        <f>SUM(U6:U11)</f>
        <v>3236750</v>
      </c>
      <c r="U6" s="99">
        <f>V6</f>
        <v>816000</v>
      </c>
      <c r="V6" s="99">
        <v>816000</v>
      </c>
      <c r="W6" s="99">
        <v>0</v>
      </c>
      <c r="X6" s="99">
        <v>0</v>
      </c>
      <c r="Y6" s="99">
        <v>0</v>
      </c>
      <c r="Z6" s="99">
        <v>0</v>
      </c>
      <c r="AA6" s="99">
        <v>0</v>
      </c>
      <c r="AB6" s="99">
        <v>144000</v>
      </c>
      <c r="AC6" s="99" t="s">
        <v>103</v>
      </c>
      <c r="AD6" s="99">
        <v>0</v>
      </c>
      <c r="AE6" s="99">
        <f>V6</f>
        <v>816000</v>
      </c>
      <c r="AF6" s="99">
        <v>0</v>
      </c>
      <c r="AG6" s="99"/>
      <c r="AH6" s="174" t="s">
        <v>268</v>
      </c>
      <c r="AI6" s="174" t="s">
        <v>269</v>
      </c>
      <c r="AJ6" s="113">
        <v>45365</v>
      </c>
    </row>
    <row r="7" spans="1:36" ht="40.200000000000003" customHeight="1" x14ac:dyDescent="0.3">
      <c r="A7" s="1"/>
      <c r="B7" s="147"/>
      <c r="C7" s="108"/>
      <c r="D7" s="108"/>
      <c r="E7" s="108"/>
      <c r="F7" s="108"/>
      <c r="G7" s="108"/>
      <c r="H7" s="108"/>
      <c r="I7" s="108"/>
      <c r="J7" s="78" t="s">
        <v>258</v>
      </c>
      <c r="K7" s="78" t="s">
        <v>259</v>
      </c>
      <c r="L7" s="78" t="s">
        <v>106</v>
      </c>
      <c r="M7" s="78">
        <v>50</v>
      </c>
      <c r="N7" s="108"/>
      <c r="O7" s="108"/>
      <c r="P7" s="156"/>
      <c r="Q7" s="156"/>
      <c r="R7" s="156"/>
      <c r="S7" s="156"/>
      <c r="T7" s="126"/>
      <c r="U7" s="128"/>
      <c r="V7" s="128"/>
      <c r="W7" s="128"/>
      <c r="X7" s="128"/>
      <c r="Y7" s="128"/>
      <c r="Z7" s="128"/>
      <c r="AA7" s="128"/>
      <c r="AB7" s="128"/>
      <c r="AC7" s="128"/>
      <c r="AD7" s="128"/>
      <c r="AE7" s="128"/>
      <c r="AF7" s="128"/>
      <c r="AG7" s="128"/>
      <c r="AH7" s="175"/>
      <c r="AI7" s="175"/>
      <c r="AJ7" s="150"/>
    </row>
    <row r="8" spans="1:36" ht="35.700000000000003" customHeight="1" x14ac:dyDescent="0.3">
      <c r="A8" s="1"/>
      <c r="B8" s="147"/>
      <c r="C8" s="108"/>
      <c r="D8" s="108"/>
      <c r="E8" s="108"/>
      <c r="F8" s="108" t="s">
        <v>251</v>
      </c>
      <c r="G8" s="108"/>
      <c r="H8" s="108" t="s">
        <v>93</v>
      </c>
      <c r="I8" s="108" t="s">
        <v>93</v>
      </c>
      <c r="J8" s="78" t="s">
        <v>256</v>
      </c>
      <c r="K8" s="78" t="s">
        <v>257</v>
      </c>
      <c r="L8" s="78" t="s">
        <v>109</v>
      </c>
      <c r="M8" s="78">
        <v>121</v>
      </c>
      <c r="N8" s="108" t="s">
        <v>97</v>
      </c>
      <c r="O8" s="108" t="s">
        <v>261</v>
      </c>
      <c r="P8" s="156" t="s">
        <v>262</v>
      </c>
      <c r="Q8" s="156" t="s">
        <v>263</v>
      </c>
      <c r="R8" s="156" t="s">
        <v>101</v>
      </c>
      <c r="S8" s="156" t="s">
        <v>182</v>
      </c>
      <c r="T8" s="126"/>
      <c r="U8" s="128">
        <f>V8</f>
        <v>2000000</v>
      </c>
      <c r="V8" s="164">
        <v>2000000</v>
      </c>
      <c r="W8" s="164">
        <v>0</v>
      </c>
      <c r="X8" s="164">
        <v>0</v>
      </c>
      <c r="Y8" s="164">
        <v>0</v>
      </c>
      <c r="Z8" s="164">
        <v>0</v>
      </c>
      <c r="AA8" s="162">
        <v>0</v>
      </c>
      <c r="AB8" s="164">
        <v>352942</v>
      </c>
      <c r="AC8" s="128" t="s">
        <v>103</v>
      </c>
      <c r="AD8" s="162">
        <v>0</v>
      </c>
      <c r="AE8" s="128">
        <f>V8</f>
        <v>2000000</v>
      </c>
      <c r="AF8" s="162">
        <v>0</v>
      </c>
      <c r="AG8" s="162"/>
      <c r="AH8" s="175"/>
      <c r="AI8" s="175"/>
      <c r="AJ8" s="150"/>
    </row>
    <row r="9" spans="1:36" ht="39.450000000000003" customHeight="1" x14ac:dyDescent="0.3">
      <c r="A9" s="1"/>
      <c r="B9" s="147"/>
      <c r="C9" s="108"/>
      <c r="D9" s="108"/>
      <c r="E9" s="108"/>
      <c r="F9" s="108"/>
      <c r="G9" s="108"/>
      <c r="H9" s="108"/>
      <c r="I9" s="108"/>
      <c r="J9" s="78" t="s">
        <v>258</v>
      </c>
      <c r="K9" s="78" t="s">
        <v>259</v>
      </c>
      <c r="L9" s="78" t="s">
        <v>106</v>
      </c>
      <c r="M9" s="78">
        <v>121</v>
      </c>
      <c r="N9" s="108"/>
      <c r="O9" s="108"/>
      <c r="P9" s="156"/>
      <c r="Q9" s="156"/>
      <c r="R9" s="156"/>
      <c r="S9" s="156"/>
      <c r="T9" s="126"/>
      <c r="U9" s="128"/>
      <c r="V9" s="164"/>
      <c r="W9" s="164"/>
      <c r="X9" s="164"/>
      <c r="Y9" s="164"/>
      <c r="Z9" s="164"/>
      <c r="AA9" s="162"/>
      <c r="AB9" s="164"/>
      <c r="AC9" s="128"/>
      <c r="AD9" s="162"/>
      <c r="AE9" s="128"/>
      <c r="AF9" s="162"/>
      <c r="AG9" s="162"/>
      <c r="AH9" s="175"/>
      <c r="AI9" s="175"/>
      <c r="AJ9" s="150"/>
    </row>
    <row r="10" spans="1:36" ht="36.450000000000003" customHeight="1" x14ac:dyDescent="0.3">
      <c r="A10" s="1"/>
      <c r="B10" s="147"/>
      <c r="C10" s="108"/>
      <c r="D10" s="108"/>
      <c r="E10" s="108"/>
      <c r="F10" s="108" t="s">
        <v>252</v>
      </c>
      <c r="G10" s="108"/>
      <c r="H10" s="108" t="s">
        <v>93</v>
      </c>
      <c r="I10" s="108" t="s">
        <v>93</v>
      </c>
      <c r="J10" s="78" t="s">
        <v>256</v>
      </c>
      <c r="K10" s="78" t="s">
        <v>257</v>
      </c>
      <c r="L10" s="78" t="s">
        <v>109</v>
      </c>
      <c r="M10" s="78">
        <v>25</v>
      </c>
      <c r="N10" s="108" t="s">
        <v>97</v>
      </c>
      <c r="O10" s="108" t="s">
        <v>119</v>
      </c>
      <c r="P10" s="156" t="s">
        <v>262</v>
      </c>
      <c r="Q10" s="156" t="s">
        <v>263</v>
      </c>
      <c r="R10" s="156" t="s">
        <v>101</v>
      </c>
      <c r="S10" s="156" t="s">
        <v>182</v>
      </c>
      <c r="T10" s="126"/>
      <c r="U10" s="164">
        <f>V10</f>
        <v>420750</v>
      </c>
      <c r="V10" s="164">
        <v>420750</v>
      </c>
      <c r="W10" s="164">
        <v>0</v>
      </c>
      <c r="X10" s="164">
        <v>0</v>
      </c>
      <c r="Y10" s="164">
        <v>0</v>
      </c>
      <c r="Z10" s="164">
        <v>0</v>
      </c>
      <c r="AA10" s="162">
        <v>0</v>
      </c>
      <c r="AB10" s="164">
        <v>74250</v>
      </c>
      <c r="AC10" s="128" t="s">
        <v>103</v>
      </c>
      <c r="AD10" s="162">
        <v>0</v>
      </c>
      <c r="AE10" s="162">
        <f>V10</f>
        <v>420750</v>
      </c>
      <c r="AF10" s="162">
        <v>0</v>
      </c>
      <c r="AG10" s="162"/>
      <c r="AH10" s="175"/>
      <c r="AI10" s="175"/>
      <c r="AJ10" s="150"/>
    </row>
    <row r="11" spans="1:36" ht="39.450000000000003" customHeight="1" thickBot="1" x14ac:dyDescent="0.35">
      <c r="A11" s="1"/>
      <c r="B11" s="118"/>
      <c r="C11" s="102"/>
      <c r="D11" s="102"/>
      <c r="E11" s="102"/>
      <c r="F11" s="102"/>
      <c r="G11" s="102"/>
      <c r="H11" s="102"/>
      <c r="I11" s="102"/>
      <c r="J11" s="80" t="s">
        <v>258</v>
      </c>
      <c r="K11" s="80" t="s">
        <v>259</v>
      </c>
      <c r="L11" s="80" t="s">
        <v>106</v>
      </c>
      <c r="M11" s="80">
        <v>19</v>
      </c>
      <c r="N11" s="102"/>
      <c r="O11" s="102"/>
      <c r="P11" s="110"/>
      <c r="Q11" s="110"/>
      <c r="R11" s="110"/>
      <c r="S11" s="110"/>
      <c r="T11" s="103"/>
      <c r="U11" s="165"/>
      <c r="V11" s="165"/>
      <c r="W11" s="165"/>
      <c r="X11" s="165"/>
      <c r="Y11" s="165"/>
      <c r="Z11" s="165"/>
      <c r="AA11" s="163"/>
      <c r="AB11" s="165"/>
      <c r="AC11" s="100"/>
      <c r="AD11" s="163"/>
      <c r="AE11" s="163"/>
      <c r="AF11" s="163"/>
      <c r="AG11" s="163"/>
      <c r="AH11" s="176"/>
      <c r="AI11" s="176"/>
      <c r="AJ11" s="114"/>
    </row>
    <row r="12" spans="1:36" s="66" customFormat="1" ht="39.450000000000003" customHeight="1" x14ac:dyDescent="0.3">
      <c r="A12" s="1"/>
      <c r="B12" s="185" t="s">
        <v>253</v>
      </c>
      <c r="C12" s="101" t="s">
        <v>266</v>
      </c>
      <c r="D12" s="101" t="s">
        <v>246</v>
      </c>
      <c r="E12" s="101" t="s">
        <v>245</v>
      </c>
      <c r="F12" s="101" t="s">
        <v>254</v>
      </c>
      <c r="G12" s="101" t="s">
        <v>247</v>
      </c>
      <c r="H12" s="101" t="s">
        <v>93</v>
      </c>
      <c r="I12" s="101" t="s">
        <v>93</v>
      </c>
      <c r="J12" s="76" t="s">
        <v>256</v>
      </c>
      <c r="K12" s="76" t="s">
        <v>257</v>
      </c>
      <c r="L12" s="76" t="s">
        <v>109</v>
      </c>
      <c r="M12" s="76">
        <v>34</v>
      </c>
      <c r="N12" s="101" t="s">
        <v>97</v>
      </c>
      <c r="O12" s="101" t="s">
        <v>293</v>
      </c>
      <c r="P12" s="109" t="s">
        <v>262</v>
      </c>
      <c r="Q12" s="109" t="s">
        <v>263</v>
      </c>
      <c r="R12" s="109" t="s">
        <v>101</v>
      </c>
      <c r="S12" s="109" t="s">
        <v>182</v>
      </c>
      <c r="T12" s="170">
        <f>U12+U14</f>
        <v>2409750</v>
      </c>
      <c r="U12" s="170">
        <f>V12</f>
        <v>879750</v>
      </c>
      <c r="V12" s="170">
        <v>879750</v>
      </c>
      <c r="W12" s="170">
        <v>0</v>
      </c>
      <c r="X12" s="170">
        <v>0</v>
      </c>
      <c r="Y12" s="170">
        <v>0</v>
      </c>
      <c r="Z12" s="170">
        <v>0</v>
      </c>
      <c r="AA12" s="169">
        <v>0</v>
      </c>
      <c r="AB12" s="170">
        <v>155250</v>
      </c>
      <c r="AC12" s="99" t="s">
        <v>103</v>
      </c>
      <c r="AD12" s="169">
        <v>0</v>
      </c>
      <c r="AE12" s="169">
        <f>V12</f>
        <v>879750</v>
      </c>
      <c r="AF12" s="169">
        <v>0</v>
      </c>
      <c r="AG12" s="169"/>
      <c r="AH12" s="101" t="s">
        <v>264</v>
      </c>
      <c r="AI12" s="101" t="s">
        <v>265</v>
      </c>
      <c r="AJ12" s="171">
        <v>45454</v>
      </c>
    </row>
    <row r="13" spans="1:36" s="66" customFormat="1" ht="39.450000000000003" customHeight="1" x14ac:dyDescent="0.3">
      <c r="A13" s="1"/>
      <c r="B13" s="186"/>
      <c r="C13" s="108"/>
      <c r="D13" s="108"/>
      <c r="E13" s="108"/>
      <c r="F13" s="108"/>
      <c r="G13" s="108"/>
      <c r="H13" s="108"/>
      <c r="I13" s="108"/>
      <c r="J13" s="78" t="s">
        <v>258</v>
      </c>
      <c r="K13" s="78" t="s">
        <v>259</v>
      </c>
      <c r="L13" s="78" t="s">
        <v>106</v>
      </c>
      <c r="M13" s="78">
        <v>30</v>
      </c>
      <c r="N13" s="108"/>
      <c r="O13" s="108"/>
      <c r="P13" s="156"/>
      <c r="Q13" s="156"/>
      <c r="R13" s="156"/>
      <c r="S13" s="156"/>
      <c r="T13" s="108"/>
      <c r="U13" s="164"/>
      <c r="V13" s="164"/>
      <c r="W13" s="164"/>
      <c r="X13" s="164"/>
      <c r="Y13" s="164"/>
      <c r="Z13" s="164"/>
      <c r="AA13" s="162"/>
      <c r="AB13" s="164"/>
      <c r="AC13" s="128"/>
      <c r="AD13" s="162"/>
      <c r="AE13" s="162"/>
      <c r="AF13" s="162"/>
      <c r="AG13" s="162"/>
      <c r="AH13" s="108"/>
      <c r="AI13" s="108"/>
      <c r="AJ13" s="172"/>
    </row>
    <row r="14" spans="1:36" s="66" customFormat="1" ht="39.450000000000003" customHeight="1" x14ac:dyDescent="0.3">
      <c r="A14" s="1"/>
      <c r="B14" s="186"/>
      <c r="C14" s="108"/>
      <c r="D14" s="108"/>
      <c r="E14" s="108"/>
      <c r="F14" s="108" t="s">
        <v>255</v>
      </c>
      <c r="G14" s="108"/>
      <c r="H14" s="108" t="s">
        <v>93</v>
      </c>
      <c r="I14" s="108" t="s">
        <v>93</v>
      </c>
      <c r="J14" s="78" t="s">
        <v>256</v>
      </c>
      <c r="K14" s="78" t="s">
        <v>257</v>
      </c>
      <c r="L14" s="78" t="s">
        <v>109</v>
      </c>
      <c r="M14" s="78">
        <v>86</v>
      </c>
      <c r="N14" s="108" t="s">
        <v>97</v>
      </c>
      <c r="O14" s="108" t="s">
        <v>117</v>
      </c>
      <c r="P14" s="156" t="s">
        <v>262</v>
      </c>
      <c r="Q14" s="156" t="s">
        <v>263</v>
      </c>
      <c r="R14" s="156" t="s">
        <v>101</v>
      </c>
      <c r="S14" s="156" t="s">
        <v>182</v>
      </c>
      <c r="T14" s="108"/>
      <c r="U14" s="164">
        <f>V14</f>
        <v>1530000</v>
      </c>
      <c r="V14" s="164">
        <v>1530000</v>
      </c>
      <c r="W14" s="164">
        <v>0</v>
      </c>
      <c r="X14" s="164">
        <v>0</v>
      </c>
      <c r="Y14" s="164">
        <v>0</v>
      </c>
      <c r="Z14" s="164">
        <v>0</v>
      </c>
      <c r="AA14" s="162">
        <v>0</v>
      </c>
      <c r="AB14" s="164">
        <v>270000</v>
      </c>
      <c r="AC14" s="128" t="s">
        <v>103</v>
      </c>
      <c r="AD14" s="162">
        <v>0</v>
      </c>
      <c r="AE14" s="162">
        <f>V14</f>
        <v>1530000</v>
      </c>
      <c r="AF14" s="162">
        <v>0</v>
      </c>
      <c r="AG14" s="162"/>
      <c r="AH14" s="108"/>
      <c r="AI14" s="108"/>
      <c r="AJ14" s="172"/>
    </row>
    <row r="15" spans="1:36" s="66" customFormat="1" ht="39.450000000000003" customHeight="1" thickBot="1" x14ac:dyDescent="0.35">
      <c r="A15" s="1"/>
      <c r="B15" s="187"/>
      <c r="C15" s="102"/>
      <c r="D15" s="102"/>
      <c r="E15" s="102"/>
      <c r="F15" s="102"/>
      <c r="G15" s="102"/>
      <c r="H15" s="102"/>
      <c r="I15" s="102"/>
      <c r="J15" s="80" t="s">
        <v>258</v>
      </c>
      <c r="K15" s="80" t="s">
        <v>259</v>
      </c>
      <c r="L15" s="80" t="s">
        <v>106</v>
      </c>
      <c r="M15" s="80">
        <v>86</v>
      </c>
      <c r="N15" s="102"/>
      <c r="O15" s="102"/>
      <c r="P15" s="110"/>
      <c r="Q15" s="110"/>
      <c r="R15" s="110"/>
      <c r="S15" s="110"/>
      <c r="T15" s="102"/>
      <c r="U15" s="165"/>
      <c r="V15" s="165"/>
      <c r="W15" s="165"/>
      <c r="X15" s="165"/>
      <c r="Y15" s="165"/>
      <c r="Z15" s="165"/>
      <c r="AA15" s="163"/>
      <c r="AB15" s="165"/>
      <c r="AC15" s="100"/>
      <c r="AD15" s="163"/>
      <c r="AE15" s="163"/>
      <c r="AF15" s="163"/>
      <c r="AG15" s="163"/>
      <c r="AH15" s="102"/>
      <c r="AI15" s="102"/>
      <c r="AJ15" s="173"/>
    </row>
    <row r="16" spans="1:36" s="66" customFormat="1" ht="45" customHeight="1" x14ac:dyDescent="0.3">
      <c r="A16" s="1"/>
      <c r="B16" s="117" t="s">
        <v>271</v>
      </c>
      <c r="C16" s="101" t="s">
        <v>270</v>
      </c>
      <c r="D16" s="101" t="s">
        <v>246</v>
      </c>
      <c r="E16" s="101" t="s">
        <v>245</v>
      </c>
      <c r="F16" s="101" t="s">
        <v>249</v>
      </c>
      <c r="G16" s="101" t="s">
        <v>247</v>
      </c>
      <c r="H16" s="101" t="s">
        <v>93</v>
      </c>
      <c r="I16" s="101" t="s">
        <v>93</v>
      </c>
      <c r="J16" s="76" t="s">
        <v>256</v>
      </c>
      <c r="K16" s="76" t="s">
        <v>257</v>
      </c>
      <c r="L16" s="76" t="s">
        <v>109</v>
      </c>
      <c r="M16" s="77">
        <v>23</v>
      </c>
      <c r="N16" s="101" t="s">
        <v>97</v>
      </c>
      <c r="O16" s="101" t="s">
        <v>292</v>
      </c>
      <c r="P16" s="109" t="s">
        <v>262</v>
      </c>
      <c r="Q16" s="109" t="s">
        <v>263</v>
      </c>
      <c r="R16" s="109" t="s">
        <v>101</v>
      </c>
      <c r="S16" s="109" t="s">
        <v>182</v>
      </c>
      <c r="T16" s="99">
        <f>U16</f>
        <v>1259594.51</v>
      </c>
      <c r="U16" s="99">
        <f>V16</f>
        <v>1259594.51</v>
      </c>
      <c r="V16" s="99">
        <v>1259594.51</v>
      </c>
      <c r="W16" s="99">
        <v>0</v>
      </c>
      <c r="X16" s="99">
        <v>0</v>
      </c>
      <c r="Y16" s="99">
        <v>0</v>
      </c>
      <c r="Z16" s="99">
        <v>0</v>
      </c>
      <c r="AA16" s="99">
        <v>0</v>
      </c>
      <c r="AB16" s="99">
        <v>222281.38</v>
      </c>
      <c r="AC16" s="99" t="s">
        <v>103</v>
      </c>
      <c r="AD16" s="99">
        <v>0</v>
      </c>
      <c r="AE16" s="99">
        <f>V16</f>
        <v>1259594.51</v>
      </c>
      <c r="AF16" s="99">
        <v>0</v>
      </c>
      <c r="AG16" s="99"/>
      <c r="AH16" s="111">
        <v>45474</v>
      </c>
      <c r="AI16" s="111">
        <v>45536</v>
      </c>
      <c r="AJ16" s="190">
        <v>45483</v>
      </c>
    </row>
    <row r="17" spans="1:36" s="66" customFormat="1" ht="56.55" customHeight="1" thickBot="1" x14ac:dyDescent="0.35">
      <c r="A17" s="1"/>
      <c r="B17" s="118"/>
      <c r="C17" s="102"/>
      <c r="D17" s="102"/>
      <c r="E17" s="102"/>
      <c r="F17" s="102"/>
      <c r="G17" s="102"/>
      <c r="H17" s="102"/>
      <c r="I17" s="102"/>
      <c r="J17" s="80" t="s">
        <v>258</v>
      </c>
      <c r="K17" s="80" t="s">
        <v>259</v>
      </c>
      <c r="L17" s="80" t="s">
        <v>106</v>
      </c>
      <c r="M17" s="81">
        <v>23</v>
      </c>
      <c r="N17" s="102"/>
      <c r="O17" s="103"/>
      <c r="P17" s="110"/>
      <c r="Q17" s="110"/>
      <c r="R17" s="110"/>
      <c r="S17" s="110"/>
      <c r="T17" s="103"/>
      <c r="U17" s="100"/>
      <c r="V17" s="100"/>
      <c r="W17" s="100"/>
      <c r="X17" s="100"/>
      <c r="Y17" s="100"/>
      <c r="Z17" s="100"/>
      <c r="AA17" s="100"/>
      <c r="AB17" s="100"/>
      <c r="AC17" s="100"/>
      <c r="AD17" s="100"/>
      <c r="AE17" s="100"/>
      <c r="AF17" s="100"/>
      <c r="AG17" s="100"/>
      <c r="AH17" s="112"/>
      <c r="AI17" s="112"/>
      <c r="AJ17" s="191"/>
    </row>
    <row r="18" spans="1:36" ht="46.5" customHeight="1" x14ac:dyDescent="0.3">
      <c r="A18" s="1"/>
      <c r="B18" s="117" t="s">
        <v>272</v>
      </c>
      <c r="C18" s="101" t="s">
        <v>273</v>
      </c>
      <c r="D18" s="101" t="s">
        <v>246</v>
      </c>
      <c r="E18" s="101" t="s">
        <v>245</v>
      </c>
      <c r="F18" s="101" t="s">
        <v>248</v>
      </c>
      <c r="G18" s="101" t="s">
        <v>247</v>
      </c>
      <c r="H18" s="101" t="s">
        <v>93</v>
      </c>
      <c r="I18" s="101" t="s">
        <v>93</v>
      </c>
      <c r="J18" s="76" t="s">
        <v>256</v>
      </c>
      <c r="K18" s="76" t="s">
        <v>257</v>
      </c>
      <c r="L18" s="76" t="s">
        <v>109</v>
      </c>
      <c r="M18" s="77">
        <v>25</v>
      </c>
      <c r="N18" s="101" t="s">
        <v>97</v>
      </c>
      <c r="O18" s="101" t="s">
        <v>291</v>
      </c>
      <c r="P18" s="109" t="s">
        <v>262</v>
      </c>
      <c r="Q18" s="109" t="s">
        <v>263</v>
      </c>
      <c r="R18" s="109" t="s">
        <v>101</v>
      </c>
      <c r="S18" s="109" t="s">
        <v>182</v>
      </c>
      <c r="T18" s="99">
        <f>U18</f>
        <v>300900</v>
      </c>
      <c r="U18" s="99">
        <f>V18</f>
        <v>300900</v>
      </c>
      <c r="V18" s="99">
        <v>300900</v>
      </c>
      <c r="W18" s="99">
        <v>0</v>
      </c>
      <c r="X18" s="99">
        <v>0</v>
      </c>
      <c r="Y18" s="99">
        <v>0</v>
      </c>
      <c r="Z18" s="99">
        <v>0</v>
      </c>
      <c r="AA18" s="99">
        <v>0</v>
      </c>
      <c r="AB18" s="99">
        <v>53100</v>
      </c>
      <c r="AC18" s="99" t="s">
        <v>103</v>
      </c>
      <c r="AD18" s="99">
        <v>0</v>
      </c>
      <c r="AE18" s="99">
        <f>V18</f>
        <v>300900</v>
      </c>
      <c r="AF18" s="99">
        <v>0</v>
      </c>
      <c r="AG18" s="99"/>
      <c r="AH18" s="111">
        <v>45566</v>
      </c>
      <c r="AI18" s="111">
        <v>45627</v>
      </c>
      <c r="AJ18" s="113">
        <v>45574</v>
      </c>
    </row>
    <row r="19" spans="1:36" ht="50.55" customHeight="1" thickBot="1" x14ac:dyDescent="0.35">
      <c r="A19" s="1"/>
      <c r="B19" s="192"/>
      <c r="C19" s="193"/>
      <c r="D19" s="193"/>
      <c r="E19" s="193"/>
      <c r="F19" s="193"/>
      <c r="G19" s="193"/>
      <c r="H19" s="193"/>
      <c r="I19" s="193"/>
      <c r="J19" s="82" t="s">
        <v>258</v>
      </c>
      <c r="K19" s="82" t="s">
        <v>259</v>
      </c>
      <c r="L19" s="82" t="s">
        <v>106</v>
      </c>
      <c r="M19" s="83">
        <v>25</v>
      </c>
      <c r="N19" s="193"/>
      <c r="O19" s="166"/>
      <c r="P19" s="167"/>
      <c r="Q19" s="167"/>
      <c r="R19" s="167"/>
      <c r="S19" s="167"/>
      <c r="T19" s="168"/>
      <c r="U19" s="168"/>
      <c r="V19" s="168"/>
      <c r="W19" s="168"/>
      <c r="X19" s="168"/>
      <c r="Y19" s="168"/>
      <c r="Z19" s="168"/>
      <c r="AA19" s="168"/>
      <c r="AB19" s="168"/>
      <c r="AC19" s="168"/>
      <c r="AD19" s="168"/>
      <c r="AE19" s="168"/>
      <c r="AF19" s="168"/>
      <c r="AG19" s="168"/>
      <c r="AH19" s="194"/>
      <c r="AI19" s="194"/>
      <c r="AJ19" s="195"/>
    </row>
    <row r="20" spans="1:36" ht="2.5499999999999998" customHeight="1" x14ac:dyDescent="0.3">
      <c r="A20" s="1"/>
      <c r="B20" s="117" t="s">
        <v>274</v>
      </c>
      <c r="C20" s="101" t="s">
        <v>275</v>
      </c>
      <c r="D20" s="101" t="s">
        <v>246</v>
      </c>
      <c r="E20" s="101" t="s">
        <v>245</v>
      </c>
      <c r="F20" s="203" t="s">
        <v>343</v>
      </c>
      <c r="G20" s="101" t="s">
        <v>247</v>
      </c>
      <c r="H20" s="203" t="s">
        <v>93</v>
      </c>
      <c r="I20" s="203" t="s">
        <v>93</v>
      </c>
      <c r="J20" s="203" t="s">
        <v>276</v>
      </c>
      <c r="K20" s="203" t="s">
        <v>277</v>
      </c>
      <c r="L20" s="203" t="s">
        <v>195</v>
      </c>
      <c r="M20" s="206">
        <v>10</v>
      </c>
      <c r="N20" s="203" t="s">
        <v>97</v>
      </c>
      <c r="O20" s="203" t="s">
        <v>288</v>
      </c>
      <c r="P20" s="203" t="s">
        <v>262</v>
      </c>
      <c r="Q20" s="203" t="s">
        <v>263</v>
      </c>
      <c r="R20" s="203" t="s">
        <v>101</v>
      </c>
      <c r="S20" s="203" t="s">
        <v>182</v>
      </c>
      <c r="T20" s="99">
        <f>SUM(U20:U27)</f>
        <v>1375000</v>
      </c>
      <c r="U20" s="158">
        <f>V20</f>
        <v>525000</v>
      </c>
      <c r="V20" s="158">
        <v>525000</v>
      </c>
      <c r="W20" s="158">
        <v>0</v>
      </c>
      <c r="X20" s="158">
        <v>0</v>
      </c>
      <c r="Y20" s="158">
        <v>0</v>
      </c>
      <c r="Z20" s="158">
        <v>0</v>
      </c>
      <c r="AA20" s="158">
        <v>0</v>
      </c>
      <c r="AB20" s="158">
        <v>175000</v>
      </c>
      <c r="AC20" s="158" t="s">
        <v>103</v>
      </c>
      <c r="AD20" s="158">
        <v>0</v>
      </c>
      <c r="AE20" s="158">
        <f>V20</f>
        <v>525000</v>
      </c>
      <c r="AF20" s="158">
        <v>0</v>
      </c>
      <c r="AG20" s="97"/>
      <c r="AH20" s="111" t="s">
        <v>281</v>
      </c>
      <c r="AI20" s="111" t="s">
        <v>264</v>
      </c>
      <c r="AJ20" s="157" t="s">
        <v>340</v>
      </c>
    </row>
    <row r="21" spans="1:36" ht="27.45" customHeight="1" x14ac:dyDescent="0.3">
      <c r="A21" s="1"/>
      <c r="B21" s="147"/>
      <c r="C21" s="108"/>
      <c r="D21" s="108"/>
      <c r="E21" s="108"/>
      <c r="F21" s="204"/>
      <c r="G21" s="108"/>
      <c r="H21" s="204"/>
      <c r="I21" s="204"/>
      <c r="J21" s="204"/>
      <c r="K21" s="204"/>
      <c r="L21" s="204"/>
      <c r="M21" s="207"/>
      <c r="N21" s="204"/>
      <c r="O21" s="204"/>
      <c r="P21" s="204"/>
      <c r="Q21" s="204"/>
      <c r="R21" s="204"/>
      <c r="S21" s="204"/>
      <c r="T21" s="128"/>
      <c r="U21" s="159"/>
      <c r="V21" s="159"/>
      <c r="W21" s="159"/>
      <c r="X21" s="159"/>
      <c r="Y21" s="159"/>
      <c r="Z21" s="159"/>
      <c r="AA21" s="159"/>
      <c r="AB21" s="159"/>
      <c r="AC21" s="159"/>
      <c r="AD21" s="159"/>
      <c r="AE21" s="159"/>
      <c r="AF21" s="159"/>
      <c r="AG21" s="130"/>
      <c r="AH21" s="149"/>
      <c r="AI21" s="149"/>
      <c r="AJ21" s="150"/>
    </row>
    <row r="22" spans="1:36" ht="19.5" customHeight="1" x14ac:dyDescent="0.3">
      <c r="A22" s="1"/>
      <c r="B22" s="147"/>
      <c r="C22" s="108"/>
      <c r="D22" s="108"/>
      <c r="E22" s="108"/>
      <c r="F22" s="204"/>
      <c r="G22" s="108"/>
      <c r="H22" s="204"/>
      <c r="I22" s="204"/>
      <c r="J22" s="205"/>
      <c r="K22" s="205"/>
      <c r="L22" s="205"/>
      <c r="M22" s="208"/>
      <c r="N22" s="204"/>
      <c r="O22" s="204"/>
      <c r="P22" s="204"/>
      <c r="Q22" s="204"/>
      <c r="R22" s="204"/>
      <c r="S22" s="204"/>
      <c r="T22" s="128"/>
      <c r="U22" s="159"/>
      <c r="V22" s="159"/>
      <c r="W22" s="159"/>
      <c r="X22" s="159"/>
      <c r="Y22" s="159"/>
      <c r="Z22" s="159"/>
      <c r="AA22" s="159"/>
      <c r="AB22" s="159"/>
      <c r="AC22" s="159"/>
      <c r="AD22" s="159"/>
      <c r="AE22" s="159"/>
      <c r="AF22" s="159"/>
      <c r="AG22" s="130"/>
      <c r="AH22" s="149"/>
      <c r="AI22" s="149"/>
      <c r="AJ22" s="150"/>
    </row>
    <row r="23" spans="1:36" ht="57.45" customHeight="1" x14ac:dyDescent="0.3">
      <c r="A23" s="1"/>
      <c r="B23" s="147"/>
      <c r="C23" s="108"/>
      <c r="D23" s="108"/>
      <c r="E23" s="108"/>
      <c r="F23" s="205"/>
      <c r="G23" s="108"/>
      <c r="H23" s="205"/>
      <c r="I23" s="205"/>
      <c r="J23" s="84" t="s">
        <v>278</v>
      </c>
      <c r="K23" s="84" t="s">
        <v>279</v>
      </c>
      <c r="L23" s="84" t="s">
        <v>280</v>
      </c>
      <c r="M23" s="85">
        <v>10</v>
      </c>
      <c r="N23" s="205"/>
      <c r="O23" s="205"/>
      <c r="P23" s="205"/>
      <c r="Q23" s="205"/>
      <c r="R23" s="205"/>
      <c r="S23" s="205"/>
      <c r="T23" s="128"/>
      <c r="U23" s="160"/>
      <c r="V23" s="160"/>
      <c r="W23" s="160"/>
      <c r="X23" s="160"/>
      <c r="Y23" s="160"/>
      <c r="Z23" s="160"/>
      <c r="AA23" s="160"/>
      <c r="AB23" s="160"/>
      <c r="AC23" s="160"/>
      <c r="AD23" s="160"/>
      <c r="AE23" s="160"/>
      <c r="AF23" s="160"/>
      <c r="AG23" s="155"/>
      <c r="AH23" s="149"/>
      <c r="AI23" s="149"/>
      <c r="AJ23" s="150"/>
    </row>
    <row r="24" spans="1:36" ht="45" customHeight="1" x14ac:dyDescent="0.3">
      <c r="A24" s="1"/>
      <c r="B24" s="147"/>
      <c r="C24" s="108"/>
      <c r="D24" s="108"/>
      <c r="E24" s="108"/>
      <c r="F24" s="108" t="s">
        <v>285</v>
      </c>
      <c r="G24" s="108"/>
      <c r="H24" s="108" t="s">
        <v>93</v>
      </c>
      <c r="I24" s="108" t="s">
        <v>93</v>
      </c>
      <c r="J24" s="78" t="s">
        <v>276</v>
      </c>
      <c r="K24" s="78" t="s">
        <v>277</v>
      </c>
      <c r="L24" s="78" t="s">
        <v>195</v>
      </c>
      <c r="M24" s="79">
        <v>10</v>
      </c>
      <c r="N24" s="108" t="s">
        <v>97</v>
      </c>
      <c r="O24" s="108" t="s">
        <v>289</v>
      </c>
      <c r="P24" s="156" t="s">
        <v>262</v>
      </c>
      <c r="Q24" s="156" t="s">
        <v>263</v>
      </c>
      <c r="R24" s="156" t="s">
        <v>101</v>
      </c>
      <c r="S24" s="156" t="s">
        <v>182</v>
      </c>
      <c r="T24" s="128"/>
      <c r="U24" s="128">
        <f>V24</f>
        <v>340000</v>
      </c>
      <c r="V24" s="128">
        <v>340000</v>
      </c>
      <c r="W24" s="128">
        <v>0</v>
      </c>
      <c r="X24" s="128">
        <v>0</v>
      </c>
      <c r="Y24" s="128">
        <v>0</v>
      </c>
      <c r="Z24" s="128">
        <v>0</v>
      </c>
      <c r="AA24" s="128">
        <v>0</v>
      </c>
      <c r="AB24" s="128">
        <v>60000</v>
      </c>
      <c r="AC24" s="128" t="s">
        <v>103</v>
      </c>
      <c r="AD24" s="128">
        <v>0</v>
      </c>
      <c r="AE24" s="128">
        <f>V24</f>
        <v>340000</v>
      </c>
      <c r="AF24" s="128">
        <v>0</v>
      </c>
      <c r="AG24" s="128"/>
      <c r="AH24" s="149"/>
      <c r="AI24" s="149"/>
      <c r="AJ24" s="150"/>
    </row>
    <row r="25" spans="1:36" ht="55.05" customHeight="1" x14ac:dyDescent="0.3">
      <c r="A25" s="1"/>
      <c r="B25" s="147"/>
      <c r="C25" s="108"/>
      <c r="D25" s="108"/>
      <c r="E25" s="108"/>
      <c r="F25" s="108"/>
      <c r="G25" s="108"/>
      <c r="H25" s="108"/>
      <c r="I25" s="108"/>
      <c r="J25" s="78" t="s">
        <v>278</v>
      </c>
      <c r="K25" s="78" t="s">
        <v>279</v>
      </c>
      <c r="L25" s="78" t="s">
        <v>280</v>
      </c>
      <c r="M25" s="79">
        <v>10</v>
      </c>
      <c r="N25" s="108"/>
      <c r="O25" s="126"/>
      <c r="P25" s="156"/>
      <c r="Q25" s="156"/>
      <c r="R25" s="156"/>
      <c r="S25" s="156"/>
      <c r="T25" s="128"/>
      <c r="U25" s="128"/>
      <c r="V25" s="128"/>
      <c r="W25" s="128"/>
      <c r="X25" s="128"/>
      <c r="Y25" s="128"/>
      <c r="Z25" s="128"/>
      <c r="AA25" s="128"/>
      <c r="AB25" s="128"/>
      <c r="AC25" s="128"/>
      <c r="AD25" s="128"/>
      <c r="AE25" s="128"/>
      <c r="AF25" s="128"/>
      <c r="AG25" s="128"/>
      <c r="AH25" s="149"/>
      <c r="AI25" s="149"/>
      <c r="AJ25" s="150"/>
    </row>
    <row r="26" spans="1:36" ht="45" customHeight="1" x14ac:dyDescent="0.3">
      <c r="A26" s="1"/>
      <c r="B26" s="147"/>
      <c r="C26" s="108"/>
      <c r="D26" s="108"/>
      <c r="E26" s="108"/>
      <c r="F26" s="142" t="s">
        <v>344</v>
      </c>
      <c r="G26" s="108"/>
      <c r="H26" s="142" t="s">
        <v>93</v>
      </c>
      <c r="I26" s="142" t="s">
        <v>93</v>
      </c>
      <c r="J26" s="84" t="s">
        <v>276</v>
      </c>
      <c r="K26" s="84" t="s">
        <v>277</v>
      </c>
      <c r="L26" s="84" t="s">
        <v>195</v>
      </c>
      <c r="M26" s="85">
        <v>24</v>
      </c>
      <c r="N26" s="142" t="s">
        <v>97</v>
      </c>
      <c r="O26" s="142" t="s">
        <v>289</v>
      </c>
      <c r="P26" s="142" t="s">
        <v>262</v>
      </c>
      <c r="Q26" s="142" t="s">
        <v>263</v>
      </c>
      <c r="R26" s="142" t="s">
        <v>101</v>
      </c>
      <c r="S26" s="142" t="s">
        <v>182</v>
      </c>
      <c r="T26" s="128"/>
      <c r="U26" s="136">
        <f>V26</f>
        <v>510000</v>
      </c>
      <c r="V26" s="136">
        <v>510000</v>
      </c>
      <c r="W26" s="136">
        <v>0</v>
      </c>
      <c r="X26" s="136">
        <v>0</v>
      </c>
      <c r="Y26" s="136">
        <v>0</v>
      </c>
      <c r="Z26" s="136">
        <v>0</v>
      </c>
      <c r="AA26" s="136">
        <v>0</v>
      </c>
      <c r="AB26" s="136">
        <v>90000</v>
      </c>
      <c r="AC26" s="136" t="s">
        <v>103</v>
      </c>
      <c r="AD26" s="136">
        <v>0</v>
      </c>
      <c r="AE26" s="136">
        <f>V26</f>
        <v>510000</v>
      </c>
      <c r="AF26" s="136">
        <v>0</v>
      </c>
      <c r="AG26" s="128"/>
      <c r="AH26" s="149"/>
      <c r="AI26" s="149"/>
      <c r="AJ26" s="150"/>
    </row>
    <row r="27" spans="1:36" ht="57" customHeight="1" thickBot="1" x14ac:dyDescent="0.35">
      <c r="A27" s="1"/>
      <c r="B27" s="118"/>
      <c r="C27" s="102"/>
      <c r="D27" s="102"/>
      <c r="E27" s="102"/>
      <c r="F27" s="144"/>
      <c r="G27" s="102"/>
      <c r="H27" s="144"/>
      <c r="I27" s="144"/>
      <c r="J27" s="86" t="s">
        <v>278</v>
      </c>
      <c r="K27" s="86" t="s">
        <v>279</v>
      </c>
      <c r="L27" s="86" t="s">
        <v>280</v>
      </c>
      <c r="M27" s="87">
        <v>24</v>
      </c>
      <c r="N27" s="144"/>
      <c r="O27" s="161"/>
      <c r="P27" s="144"/>
      <c r="Q27" s="144"/>
      <c r="R27" s="144"/>
      <c r="S27" s="144"/>
      <c r="T27" s="100"/>
      <c r="U27" s="148"/>
      <c r="V27" s="148"/>
      <c r="W27" s="148"/>
      <c r="X27" s="148"/>
      <c r="Y27" s="148"/>
      <c r="Z27" s="148"/>
      <c r="AA27" s="148"/>
      <c r="AB27" s="148"/>
      <c r="AC27" s="148"/>
      <c r="AD27" s="148"/>
      <c r="AE27" s="148"/>
      <c r="AF27" s="148"/>
      <c r="AG27" s="100"/>
      <c r="AH27" s="112"/>
      <c r="AI27" s="112"/>
      <c r="AJ27" s="114"/>
    </row>
    <row r="28" spans="1:36" ht="6" customHeight="1" x14ac:dyDescent="0.3">
      <c r="A28" s="1"/>
      <c r="B28" s="117" t="s">
        <v>282</v>
      </c>
      <c r="C28" s="101" t="s">
        <v>283</v>
      </c>
      <c r="D28" s="101" t="s">
        <v>246</v>
      </c>
      <c r="E28" s="101" t="s">
        <v>245</v>
      </c>
      <c r="F28" s="104" t="s">
        <v>287</v>
      </c>
      <c r="G28" s="101" t="s">
        <v>247</v>
      </c>
      <c r="H28" s="104" t="s">
        <v>93</v>
      </c>
      <c r="I28" s="104" t="s">
        <v>93</v>
      </c>
      <c r="J28" s="104" t="s">
        <v>276</v>
      </c>
      <c r="K28" s="104" t="s">
        <v>277</v>
      </c>
      <c r="L28" s="104" t="s">
        <v>195</v>
      </c>
      <c r="M28" s="197">
        <v>28</v>
      </c>
      <c r="N28" s="104" t="s">
        <v>97</v>
      </c>
      <c r="O28" s="104" t="s">
        <v>293</v>
      </c>
      <c r="P28" s="200" t="s">
        <v>262</v>
      </c>
      <c r="Q28" s="200" t="s">
        <v>263</v>
      </c>
      <c r="R28" s="200" t="s">
        <v>101</v>
      </c>
      <c r="S28" s="200" t="s">
        <v>182</v>
      </c>
      <c r="T28" s="99">
        <f>SUM(U28:U35)</f>
        <v>3893500</v>
      </c>
      <c r="U28" s="97">
        <f>V28</f>
        <v>1521500</v>
      </c>
      <c r="V28" s="97">
        <v>1521500</v>
      </c>
      <c r="W28" s="97">
        <v>0</v>
      </c>
      <c r="X28" s="97">
        <v>0</v>
      </c>
      <c r="Y28" s="97">
        <v>0</v>
      </c>
      <c r="Z28" s="97">
        <v>0</v>
      </c>
      <c r="AA28" s="97">
        <v>0</v>
      </c>
      <c r="AB28" s="97">
        <v>268500</v>
      </c>
      <c r="AC28" s="97" t="s">
        <v>103</v>
      </c>
      <c r="AD28" s="97">
        <v>0</v>
      </c>
      <c r="AE28" s="97">
        <f>V28</f>
        <v>1521500</v>
      </c>
      <c r="AF28" s="97">
        <v>0</v>
      </c>
      <c r="AG28" s="97"/>
      <c r="AH28" s="111" t="s">
        <v>264</v>
      </c>
      <c r="AI28" s="111" t="s">
        <v>265</v>
      </c>
      <c r="AJ28" s="113">
        <v>45460</v>
      </c>
    </row>
    <row r="29" spans="1:36" ht="15" customHeight="1" x14ac:dyDescent="0.3">
      <c r="A29" s="1"/>
      <c r="B29" s="147"/>
      <c r="C29" s="108"/>
      <c r="D29" s="108"/>
      <c r="E29" s="108"/>
      <c r="F29" s="129"/>
      <c r="G29" s="108"/>
      <c r="H29" s="129"/>
      <c r="I29" s="129"/>
      <c r="J29" s="129"/>
      <c r="K29" s="129"/>
      <c r="L29" s="129"/>
      <c r="M29" s="198"/>
      <c r="N29" s="129"/>
      <c r="O29" s="129"/>
      <c r="P29" s="201"/>
      <c r="Q29" s="201"/>
      <c r="R29" s="201"/>
      <c r="S29" s="201"/>
      <c r="T29" s="128"/>
      <c r="U29" s="130"/>
      <c r="V29" s="130"/>
      <c r="W29" s="130"/>
      <c r="X29" s="130"/>
      <c r="Y29" s="130"/>
      <c r="Z29" s="130"/>
      <c r="AA29" s="130"/>
      <c r="AB29" s="130"/>
      <c r="AC29" s="130"/>
      <c r="AD29" s="130"/>
      <c r="AE29" s="130"/>
      <c r="AF29" s="130"/>
      <c r="AG29" s="130"/>
      <c r="AH29" s="149"/>
      <c r="AI29" s="149"/>
      <c r="AJ29" s="150"/>
    </row>
    <row r="30" spans="1:36" ht="25.5" customHeight="1" x14ac:dyDescent="0.3">
      <c r="A30" s="1"/>
      <c r="B30" s="147"/>
      <c r="C30" s="108"/>
      <c r="D30" s="108"/>
      <c r="E30" s="108"/>
      <c r="F30" s="129"/>
      <c r="G30" s="108"/>
      <c r="H30" s="129"/>
      <c r="I30" s="129"/>
      <c r="J30" s="196"/>
      <c r="K30" s="196"/>
      <c r="L30" s="196"/>
      <c r="M30" s="199"/>
      <c r="N30" s="129"/>
      <c r="O30" s="129"/>
      <c r="P30" s="201"/>
      <c r="Q30" s="201"/>
      <c r="R30" s="201"/>
      <c r="S30" s="201"/>
      <c r="T30" s="128"/>
      <c r="U30" s="130"/>
      <c r="V30" s="130"/>
      <c r="W30" s="130"/>
      <c r="X30" s="130"/>
      <c r="Y30" s="130"/>
      <c r="Z30" s="130"/>
      <c r="AA30" s="130"/>
      <c r="AB30" s="130"/>
      <c r="AC30" s="130"/>
      <c r="AD30" s="130"/>
      <c r="AE30" s="130"/>
      <c r="AF30" s="130"/>
      <c r="AG30" s="130"/>
      <c r="AH30" s="149"/>
      <c r="AI30" s="149"/>
      <c r="AJ30" s="150"/>
    </row>
    <row r="31" spans="1:36" ht="19.5" customHeight="1" x14ac:dyDescent="0.3">
      <c r="A31" s="1"/>
      <c r="B31" s="147"/>
      <c r="C31" s="108"/>
      <c r="D31" s="108"/>
      <c r="E31" s="108"/>
      <c r="F31" s="129"/>
      <c r="G31" s="108"/>
      <c r="H31" s="129"/>
      <c r="I31" s="129"/>
      <c r="J31" s="193" t="s">
        <v>278</v>
      </c>
      <c r="K31" s="193" t="s">
        <v>279</v>
      </c>
      <c r="L31" s="193" t="s">
        <v>280</v>
      </c>
      <c r="M31" s="166">
        <v>28</v>
      </c>
      <c r="N31" s="129"/>
      <c r="O31" s="129"/>
      <c r="P31" s="201"/>
      <c r="Q31" s="201"/>
      <c r="R31" s="201"/>
      <c r="S31" s="201"/>
      <c r="T31" s="128"/>
      <c r="U31" s="130"/>
      <c r="V31" s="130"/>
      <c r="W31" s="130"/>
      <c r="X31" s="130"/>
      <c r="Y31" s="130"/>
      <c r="Z31" s="130"/>
      <c r="AA31" s="130"/>
      <c r="AB31" s="130"/>
      <c r="AC31" s="130"/>
      <c r="AD31" s="130"/>
      <c r="AE31" s="130"/>
      <c r="AF31" s="130"/>
      <c r="AG31" s="130"/>
      <c r="AH31" s="149"/>
      <c r="AI31" s="149"/>
      <c r="AJ31" s="150"/>
    </row>
    <row r="32" spans="1:36" ht="6" customHeight="1" x14ac:dyDescent="0.3">
      <c r="A32" s="1"/>
      <c r="B32" s="147"/>
      <c r="C32" s="108"/>
      <c r="D32" s="108"/>
      <c r="E32" s="108"/>
      <c r="F32" s="129"/>
      <c r="G32" s="108"/>
      <c r="H32" s="129"/>
      <c r="I32" s="129"/>
      <c r="J32" s="129"/>
      <c r="K32" s="129"/>
      <c r="L32" s="129"/>
      <c r="M32" s="198"/>
      <c r="N32" s="129"/>
      <c r="O32" s="129"/>
      <c r="P32" s="201"/>
      <c r="Q32" s="201"/>
      <c r="R32" s="201"/>
      <c r="S32" s="201"/>
      <c r="T32" s="128"/>
      <c r="U32" s="130"/>
      <c r="V32" s="130"/>
      <c r="W32" s="130"/>
      <c r="X32" s="130"/>
      <c r="Y32" s="130"/>
      <c r="Z32" s="130"/>
      <c r="AA32" s="130"/>
      <c r="AB32" s="130"/>
      <c r="AC32" s="130"/>
      <c r="AD32" s="130"/>
      <c r="AE32" s="130"/>
      <c r="AF32" s="130"/>
      <c r="AG32" s="130"/>
      <c r="AH32" s="149"/>
      <c r="AI32" s="149"/>
      <c r="AJ32" s="150"/>
    </row>
    <row r="33" spans="1:36" ht="25.05" customHeight="1" x14ac:dyDescent="0.3">
      <c r="A33" s="1"/>
      <c r="B33" s="147"/>
      <c r="C33" s="108"/>
      <c r="D33" s="108"/>
      <c r="E33" s="108"/>
      <c r="F33" s="196"/>
      <c r="G33" s="108"/>
      <c r="H33" s="196"/>
      <c r="I33" s="196"/>
      <c r="J33" s="196"/>
      <c r="K33" s="196"/>
      <c r="L33" s="196"/>
      <c r="M33" s="199"/>
      <c r="N33" s="196"/>
      <c r="O33" s="196"/>
      <c r="P33" s="202"/>
      <c r="Q33" s="202"/>
      <c r="R33" s="202"/>
      <c r="S33" s="202"/>
      <c r="T33" s="128"/>
      <c r="U33" s="155"/>
      <c r="V33" s="155"/>
      <c r="W33" s="155"/>
      <c r="X33" s="155"/>
      <c r="Y33" s="155"/>
      <c r="Z33" s="155"/>
      <c r="AA33" s="155"/>
      <c r="AB33" s="155"/>
      <c r="AC33" s="155"/>
      <c r="AD33" s="155"/>
      <c r="AE33" s="155"/>
      <c r="AF33" s="155"/>
      <c r="AG33" s="155"/>
      <c r="AH33" s="149"/>
      <c r="AI33" s="149"/>
      <c r="AJ33" s="150"/>
    </row>
    <row r="34" spans="1:36" ht="50.55" customHeight="1" x14ac:dyDescent="0.3">
      <c r="A34" s="1"/>
      <c r="B34" s="147"/>
      <c r="C34" s="108"/>
      <c r="D34" s="108"/>
      <c r="E34" s="108"/>
      <c r="F34" s="108" t="s">
        <v>296</v>
      </c>
      <c r="G34" s="108"/>
      <c r="H34" s="108" t="s">
        <v>93</v>
      </c>
      <c r="I34" s="108" t="s">
        <v>93</v>
      </c>
      <c r="J34" s="78" t="s">
        <v>276</v>
      </c>
      <c r="K34" s="78" t="s">
        <v>277</v>
      </c>
      <c r="L34" s="78" t="s">
        <v>195</v>
      </c>
      <c r="M34" s="79">
        <v>46</v>
      </c>
      <c r="N34" s="108" t="s">
        <v>97</v>
      </c>
      <c r="O34" s="108" t="s">
        <v>113</v>
      </c>
      <c r="P34" s="156" t="s">
        <v>262</v>
      </c>
      <c r="Q34" s="156" t="s">
        <v>263</v>
      </c>
      <c r="R34" s="156" t="s">
        <v>101</v>
      </c>
      <c r="S34" s="156" t="s">
        <v>182</v>
      </c>
      <c r="T34" s="128"/>
      <c r="U34" s="128">
        <f>V34</f>
        <v>2372000</v>
      </c>
      <c r="V34" s="128">
        <v>2372000</v>
      </c>
      <c r="W34" s="128">
        <v>0</v>
      </c>
      <c r="X34" s="128">
        <v>0</v>
      </c>
      <c r="Y34" s="128">
        <v>0</v>
      </c>
      <c r="Z34" s="128">
        <v>0</v>
      </c>
      <c r="AA34" s="128">
        <v>0</v>
      </c>
      <c r="AB34" s="128">
        <v>418677</v>
      </c>
      <c r="AC34" s="128" t="s">
        <v>103</v>
      </c>
      <c r="AD34" s="128">
        <v>0</v>
      </c>
      <c r="AE34" s="128">
        <f>V34</f>
        <v>2372000</v>
      </c>
      <c r="AF34" s="128">
        <v>0</v>
      </c>
      <c r="AG34" s="128"/>
      <c r="AH34" s="149"/>
      <c r="AI34" s="149"/>
      <c r="AJ34" s="150"/>
    </row>
    <row r="35" spans="1:36" ht="61.5" customHeight="1" thickBot="1" x14ac:dyDescent="0.35">
      <c r="A35" s="1"/>
      <c r="B35" s="147"/>
      <c r="C35" s="108"/>
      <c r="D35" s="108"/>
      <c r="E35" s="108"/>
      <c r="F35" s="108"/>
      <c r="G35" s="108"/>
      <c r="H35" s="108"/>
      <c r="I35" s="108"/>
      <c r="J35" s="78" t="s">
        <v>278</v>
      </c>
      <c r="K35" s="78" t="s">
        <v>279</v>
      </c>
      <c r="L35" s="78" t="s">
        <v>280</v>
      </c>
      <c r="M35" s="79">
        <v>46</v>
      </c>
      <c r="N35" s="108"/>
      <c r="O35" s="126"/>
      <c r="P35" s="156"/>
      <c r="Q35" s="156"/>
      <c r="R35" s="156"/>
      <c r="S35" s="156"/>
      <c r="T35" s="128"/>
      <c r="U35" s="128"/>
      <c r="V35" s="128"/>
      <c r="W35" s="128"/>
      <c r="X35" s="128"/>
      <c r="Y35" s="128"/>
      <c r="Z35" s="128"/>
      <c r="AA35" s="128"/>
      <c r="AB35" s="128"/>
      <c r="AC35" s="128"/>
      <c r="AD35" s="128"/>
      <c r="AE35" s="128"/>
      <c r="AF35" s="128"/>
      <c r="AG35" s="128"/>
      <c r="AH35" s="149"/>
      <c r="AI35" s="149"/>
      <c r="AJ35" s="150"/>
    </row>
    <row r="36" spans="1:36" ht="40.049999999999997" customHeight="1" x14ac:dyDescent="0.3">
      <c r="A36" s="1"/>
      <c r="B36" s="145" t="s">
        <v>363</v>
      </c>
      <c r="C36" s="141" t="s">
        <v>311</v>
      </c>
      <c r="D36" s="141" t="s">
        <v>246</v>
      </c>
      <c r="E36" s="141" t="s">
        <v>245</v>
      </c>
      <c r="F36" s="141" t="s">
        <v>304</v>
      </c>
      <c r="G36" s="141" t="s">
        <v>305</v>
      </c>
      <c r="H36" s="141" t="s">
        <v>93</v>
      </c>
      <c r="I36" s="141" t="s">
        <v>93</v>
      </c>
      <c r="J36" s="89" t="s">
        <v>306</v>
      </c>
      <c r="K36" s="89" t="s">
        <v>307</v>
      </c>
      <c r="L36" s="89" t="s">
        <v>280</v>
      </c>
      <c r="M36" s="90">
        <v>45</v>
      </c>
      <c r="N36" s="141" t="s">
        <v>97</v>
      </c>
      <c r="O36" s="141" t="s">
        <v>123</v>
      </c>
      <c r="P36" s="141" t="s">
        <v>262</v>
      </c>
      <c r="Q36" s="141" t="s">
        <v>263</v>
      </c>
      <c r="R36" s="141" t="s">
        <v>101</v>
      </c>
      <c r="S36" s="141" t="s">
        <v>182</v>
      </c>
      <c r="T36" s="135">
        <f>U36</f>
        <v>733125</v>
      </c>
      <c r="U36" s="135">
        <f>V36</f>
        <v>733125</v>
      </c>
      <c r="V36" s="135">
        <v>733125</v>
      </c>
      <c r="W36" s="135">
        <v>0</v>
      </c>
      <c r="X36" s="135">
        <v>0</v>
      </c>
      <c r="Y36" s="135">
        <v>0</v>
      </c>
      <c r="Z36" s="135">
        <v>0</v>
      </c>
      <c r="AA36" s="135">
        <v>0</v>
      </c>
      <c r="AB36" s="135">
        <v>129375</v>
      </c>
      <c r="AC36" s="135" t="s">
        <v>103</v>
      </c>
      <c r="AD36" s="135">
        <v>0</v>
      </c>
      <c r="AE36" s="135">
        <f>V36</f>
        <v>733125</v>
      </c>
      <c r="AF36" s="135">
        <v>0</v>
      </c>
      <c r="AG36" s="135"/>
      <c r="AH36" s="153" t="s">
        <v>264</v>
      </c>
      <c r="AI36" s="153" t="s">
        <v>265</v>
      </c>
      <c r="AJ36" s="151">
        <v>45454</v>
      </c>
    </row>
    <row r="37" spans="1:36" ht="43.05" customHeight="1" thickBot="1" x14ac:dyDescent="0.35">
      <c r="A37" s="1"/>
      <c r="B37" s="146"/>
      <c r="C37" s="144"/>
      <c r="D37" s="144"/>
      <c r="E37" s="144"/>
      <c r="F37" s="144"/>
      <c r="G37" s="144"/>
      <c r="H37" s="144"/>
      <c r="I37" s="144"/>
      <c r="J37" s="86" t="s">
        <v>308</v>
      </c>
      <c r="K37" s="86" t="s">
        <v>309</v>
      </c>
      <c r="L37" s="86" t="s">
        <v>106</v>
      </c>
      <c r="M37" s="87">
        <v>45</v>
      </c>
      <c r="N37" s="144"/>
      <c r="O37" s="144"/>
      <c r="P37" s="144"/>
      <c r="Q37" s="144"/>
      <c r="R37" s="144"/>
      <c r="S37" s="144"/>
      <c r="T37" s="148"/>
      <c r="U37" s="148"/>
      <c r="V37" s="148"/>
      <c r="W37" s="148"/>
      <c r="X37" s="148"/>
      <c r="Y37" s="148"/>
      <c r="Z37" s="148"/>
      <c r="AA37" s="148"/>
      <c r="AB37" s="148"/>
      <c r="AC37" s="148"/>
      <c r="AD37" s="148"/>
      <c r="AE37" s="148"/>
      <c r="AF37" s="148"/>
      <c r="AG37" s="148"/>
      <c r="AH37" s="154"/>
      <c r="AI37" s="154"/>
      <c r="AJ37" s="152"/>
    </row>
    <row r="38" spans="1:36" ht="9.4499999999999993" customHeight="1" x14ac:dyDescent="0.3">
      <c r="A38" s="1"/>
      <c r="B38" s="117" t="s">
        <v>302</v>
      </c>
      <c r="C38" s="101" t="s">
        <v>312</v>
      </c>
      <c r="D38" s="101" t="s">
        <v>246</v>
      </c>
      <c r="E38" s="101" t="s">
        <v>245</v>
      </c>
      <c r="F38" s="101" t="s">
        <v>286</v>
      </c>
      <c r="G38" s="101" t="s">
        <v>247</v>
      </c>
      <c r="H38" s="101" t="s">
        <v>93</v>
      </c>
      <c r="I38" s="101" t="s">
        <v>93</v>
      </c>
      <c r="J38" s="101" t="s">
        <v>276</v>
      </c>
      <c r="K38" s="101" t="s">
        <v>277</v>
      </c>
      <c r="L38" s="101" t="s">
        <v>195</v>
      </c>
      <c r="M38" s="140">
        <v>45</v>
      </c>
      <c r="N38" s="101" t="s">
        <v>97</v>
      </c>
      <c r="O38" s="101" t="s">
        <v>98</v>
      </c>
      <c r="P38" s="101" t="s">
        <v>262</v>
      </c>
      <c r="Q38" s="101" t="s">
        <v>263</v>
      </c>
      <c r="R38" s="101" t="s">
        <v>101</v>
      </c>
      <c r="S38" s="101" t="s">
        <v>182</v>
      </c>
      <c r="T38" s="99">
        <f>U42+U38</f>
        <v>2186100</v>
      </c>
      <c r="U38" s="99">
        <f>V38</f>
        <v>2079000</v>
      </c>
      <c r="V38" s="99">
        <v>2079000</v>
      </c>
      <c r="W38" s="99">
        <v>0</v>
      </c>
      <c r="X38" s="99">
        <v>0</v>
      </c>
      <c r="Y38" s="99">
        <v>0</v>
      </c>
      <c r="Z38" s="99">
        <v>0</v>
      </c>
      <c r="AA38" s="99">
        <v>0</v>
      </c>
      <c r="AB38" s="99">
        <v>366883</v>
      </c>
      <c r="AC38" s="99" t="s">
        <v>103</v>
      </c>
      <c r="AD38" s="99">
        <v>0</v>
      </c>
      <c r="AE38" s="99">
        <f>V38</f>
        <v>2079000</v>
      </c>
      <c r="AF38" s="99">
        <v>0</v>
      </c>
      <c r="AG38" s="99"/>
      <c r="AH38" s="95" t="s">
        <v>314</v>
      </c>
      <c r="AI38" s="95" t="s">
        <v>315</v>
      </c>
      <c r="AJ38" s="93">
        <v>45545</v>
      </c>
    </row>
    <row r="39" spans="1:36" ht="33" customHeight="1" x14ac:dyDescent="0.3">
      <c r="A39" s="1"/>
      <c r="B39" s="147"/>
      <c r="C39" s="108"/>
      <c r="D39" s="108"/>
      <c r="E39" s="108"/>
      <c r="F39" s="108"/>
      <c r="G39" s="108"/>
      <c r="H39" s="108"/>
      <c r="I39" s="108"/>
      <c r="J39" s="108"/>
      <c r="K39" s="108"/>
      <c r="L39" s="108"/>
      <c r="M39" s="126"/>
      <c r="N39" s="108"/>
      <c r="O39" s="108"/>
      <c r="P39" s="108"/>
      <c r="Q39" s="108"/>
      <c r="R39" s="108"/>
      <c r="S39" s="108"/>
      <c r="T39" s="128"/>
      <c r="U39" s="128"/>
      <c r="V39" s="128"/>
      <c r="W39" s="128"/>
      <c r="X39" s="128"/>
      <c r="Y39" s="128"/>
      <c r="Z39" s="128"/>
      <c r="AA39" s="128"/>
      <c r="AB39" s="128"/>
      <c r="AC39" s="128"/>
      <c r="AD39" s="128"/>
      <c r="AE39" s="128"/>
      <c r="AF39" s="128"/>
      <c r="AG39" s="128"/>
      <c r="AH39" s="127"/>
      <c r="AI39" s="127"/>
      <c r="AJ39" s="134"/>
    </row>
    <row r="40" spans="1:36" ht="0.45" customHeight="1" x14ac:dyDescent="0.3">
      <c r="A40" s="1"/>
      <c r="B40" s="147"/>
      <c r="C40" s="108"/>
      <c r="D40" s="108"/>
      <c r="E40" s="108"/>
      <c r="F40" s="108"/>
      <c r="G40" s="108"/>
      <c r="H40" s="108"/>
      <c r="I40" s="108"/>
      <c r="J40" s="108"/>
      <c r="K40" s="108"/>
      <c r="L40" s="108"/>
      <c r="M40" s="126"/>
      <c r="N40" s="108"/>
      <c r="O40" s="108"/>
      <c r="P40" s="108"/>
      <c r="Q40" s="108"/>
      <c r="R40" s="108"/>
      <c r="S40" s="108"/>
      <c r="T40" s="128"/>
      <c r="U40" s="128"/>
      <c r="V40" s="128"/>
      <c r="W40" s="128"/>
      <c r="X40" s="128"/>
      <c r="Y40" s="128"/>
      <c r="Z40" s="128"/>
      <c r="AA40" s="128"/>
      <c r="AB40" s="128"/>
      <c r="AC40" s="128"/>
      <c r="AD40" s="128"/>
      <c r="AE40" s="128"/>
      <c r="AF40" s="128"/>
      <c r="AG40" s="128"/>
      <c r="AH40" s="127"/>
      <c r="AI40" s="127"/>
      <c r="AJ40" s="134"/>
    </row>
    <row r="41" spans="1:36" ht="50.55" customHeight="1" x14ac:dyDescent="0.3">
      <c r="A41" s="1"/>
      <c r="B41" s="147"/>
      <c r="C41" s="108"/>
      <c r="D41" s="108"/>
      <c r="E41" s="108"/>
      <c r="F41" s="108"/>
      <c r="G41" s="108"/>
      <c r="H41" s="108"/>
      <c r="I41" s="108"/>
      <c r="J41" s="78" t="s">
        <v>278</v>
      </c>
      <c r="K41" s="78" t="s">
        <v>279</v>
      </c>
      <c r="L41" s="78" t="s">
        <v>280</v>
      </c>
      <c r="M41" s="79">
        <v>45</v>
      </c>
      <c r="N41" s="108"/>
      <c r="O41" s="108"/>
      <c r="P41" s="108"/>
      <c r="Q41" s="108"/>
      <c r="R41" s="108"/>
      <c r="S41" s="108"/>
      <c r="T41" s="128"/>
      <c r="U41" s="128"/>
      <c r="V41" s="128"/>
      <c r="W41" s="128"/>
      <c r="X41" s="128"/>
      <c r="Y41" s="128"/>
      <c r="Z41" s="128"/>
      <c r="AA41" s="128"/>
      <c r="AB41" s="128"/>
      <c r="AC41" s="128"/>
      <c r="AD41" s="128"/>
      <c r="AE41" s="128"/>
      <c r="AF41" s="128"/>
      <c r="AG41" s="128"/>
      <c r="AH41" s="127"/>
      <c r="AI41" s="127"/>
      <c r="AJ41" s="134"/>
    </row>
    <row r="42" spans="1:36" ht="50.55" customHeight="1" x14ac:dyDescent="0.3">
      <c r="A42" s="1"/>
      <c r="B42" s="147"/>
      <c r="C42" s="108"/>
      <c r="D42" s="108"/>
      <c r="E42" s="108"/>
      <c r="F42" s="108" t="s">
        <v>284</v>
      </c>
      <c r="G42" s="108"/>
      <c r="H42" s="108" t="s">
        <v>93</v>
      </c>
      <c r="I42" s="108" t="s">
        <v>93</v>
      </c>
      <c r="J42" s="78" t="s">
        <v>276</v>
      </c>
      <c r="K42" s="78" t="s">
        <v>277</v>
      </c>
      <c r="L42" s="78" t="s">
        <v>195</v>
      </c>
      <c r="M42" s="79">
        <v>4</v>
      </c>
      <c r="N42" s="108" t="s">
        <v>97</v>
      </c>
      <c r="O42" s="108" t="s">
        <v>290</v>
      </c>
      <c r="P42" s="108" t="s">
        <v>262</v>
      </c>
      <c r="Q42" s="108" t="s">
        <v>263</v>
      </c>
      <c r="R42" s="108" t="s">
        <v>101</v>
      </c>
      <c r="S42" s="108" t="s">
        <v>182</v>
      </c>
      <c r="T42" s="128"/>
      <c r="U42" s="128">
        <f>V42</f>
        <v>107100</v>
      </c>
      <c r="V42" s="128">
        <v>107100</v>
      </c>
      <c r="W42" s="128">
        <v>0</v>
      </c>
      <c r="X42" s="128">
        <v>0</v>
      </c>
      <c r="Y42" s="128">
        <v>0</v>
      </c>
      <c r="Z42" s="128">
        <v>0</v>
      </c>
      <c r="AA42" s="128">
        <v>0</v>
      </c>
      <c r="AB42" s="128">
        <v>18900</v>
      </c>
      <c r="AC42" s="128" t="s">
        <v>103</v>
      </c>
      <c r="AD42" s="128">
        <v>0</v>
      </c>
      <c r="AE42" s="128">
        <f>V42</f>
        <v>107100</v>
      </c>
      <c r="AF42" s="128">
        <v>0</v>
      </c>
      <c r="AG42" s="128"/>
      <c r="AH42" s="127"/>
      <c r="AI42" s="127"/>
      <c r="AJ42" s="134"/>
    </row>
    <row r="43" spans="1:36" ht="60.45" customHeight="1" thickBot="1" x14ac:dyDescent="0.35">
      <c r="A43" s="1"/>
      <c r="B43" s="118"/>
      <c r="C43" s="102"/>
      <c r="D43" s="102"/>
      <c r="E43" s="102"/>
      <c r="F43" s="102"/>
      <c r="G43" s="102"/>
      <c r="H43" s="102"/>
      <c r="I43" s="102"/>
      <c r="J43" s="80" t="s">
        <v>278</v>
      </c>
      <c r="K43" s="80" t="s">
        <v>279</v>
      </c>
      <c r="L43" s="80" t="s">
        <v>280</v>
      </c>
      <c r="M43" s="81">
        <v>4</v>
      </c>
      <c r="N43" s="102"/>
      <c r="O43" s="103"/>
      <c r="P43" s="102"/>
      <c r="Q43" s="102"/>
      <c r="R43" s="102"/>
      <c r="S43" s="102"/>
      <c r="T43" s="100"/>
      <c r="U43" s="100"/>
      <c r="V43" s="100"/>
      <c r="W43" s="100"/>
      <c r="X43" s="100"/>
      <c r="Y43" s="100"/>
      <c r="Z43" s="100"/>
      <c r="AA43" s="100"/>
      <c r="AB43" s="100"/>
      <c r="AC43" s="100"/>
      <c r="AD43" s="100"/>
      <c r="AE43" s="100"/>
      <c r="AF43" s="100"/>
      <c r="AG43" s="100"/>
      <c r="AH43" s="96"/>
      <c r="AI43" s="96"/>
      <c r="AJ43" s="94"/>
    </row>
    <row r="44" spans="1:36" ht="55.5" customHeight="1" x14ac:dyDescent="0.3">
      <c r="A44" s="1"/>
      <c r="B44" s="117" t="s">
        <v>310</v>
      </c>
      <c r="C44" s="101" t="s">
        <v>303</v>
      </c>
      <c r="D44" s="101" t="s">
        <v>246</v>
      </c>
      <c r="E44" s="101" t="s">
        <v>245</v>
      </c>
      <c r="F44" s="141" t="s">
        <v>365</v>
      </c>
      <c r="G44" s="101" t="s">
        <v>247</v>
      </c>
      <c r="H44" s="141" t="s">
        <v>93</v>
      </c>
      <c r="I44" s="141" t="s">
        <v>93</v>
      </c>
      <c r="J44" s="89" t="s">
        <v>298</v>
      </c>
      <c r="K44" s="89" t="s">
        <v>299</v>
      </c>
      <c r="L44" s="89" t="s">
        <v>195</v>
      </c>
      <c r="M44" s="90">
        <v>100</v>
      </c>
      <c r="N44" s="141" t="s">
        <v>97</v>
      </c>
      <c r="O44" s="141" t="s">
        <v>125</v>
      </c>
      <c r="P44" s="141" t="s">
        <v>262</v>
      </c>
      <c r="Q44" s="141" t="s">
        <v>263</v>
      </c>
      <c r="R44" s="141" t="s">
        <v>101</v>
      </c>
      <c r="S44" s="141" t="s">
        <v>182</v>
      </c>
      <c r="T44" s="99">
        <f>U44+U46</f>
        <v>1482603</v>
      </c>
      <c r="U44" s="135">
        <f>V44</f>
        <v>700000</v>
      </c>
      <c r="V44" s="135">
        <v>700000</v>
      </c>
      <c r="W44" s="135">
        <v>0</v>
      </c>
      <c r="X44" s="135">
        <v>0</v>
      </c>
      <c r="Y44" s="135">
        <v>0</v>
      </c>
      <c r="Z44" s="135">
        <v>0</v>
      </c>
      <c r="AA44" s="135">
        <v>0</v>
      </c>
      <c r="AB44" s="135">
        <v>300000</v>
      </c>
      <c r="AC44" s="135" t="s">
        <v>103</v>
      </c>
      <c r="AD44" s="135">
        <v>0</v>
      </c>
      <c r="AE44" s="135">
        <f>V44</f>
        <v>700000</v>
      </c>
      <c r="AF44" s="135">
        <v>0</v>
      </c>
      <c r="AG44" s="99"/>
      <c r="AH44" s="137" t="s">
        <v>314</v>
      </c>
      <c r="AI44" s="95" t="s">
        <v>315</v>
      </c>
      <c r="AJ44" s="93">
        <v>45545</v>
      </c>
    </row>
    <row r="45" spans="1:36" ht="58.95" customHeight="1" x14ac:dyDescent="0.3">
      <c r="A45" s="1"/>
      <c r="B45" s="147"/>
      <c r="C45" s="108"/>
      <c r="D45" s="108"/>
      <c r="E45" s="108"/>
      <c r="F45" s="142"/>
      <c r="G45" s="108"/>
      <c r="H45" s="142"/>
      <c r="I45" s="142"/>
      <c r="J45" s="84" t="s">
        <v>300</v>
      </c>
      <c r="K45" s="84" t="s">
        <v>301</v>
      </c>
      <c r="L45" s="84" t="s">
        <v>280</v>
      </c>
      <c r="M45" s="85">
        <v>100</v>
      </c>
      <c r="N45" s="142"/>
      <c r="O45" s="143"/>
      <c r="P45" s="142"/>
      <c r="Q45" s="142"/>
      <c r="R45" s="142"/>
      <c r="S45" s="142"/>
      <c r="T45" s="128"/>
      <c r="U45" s="136"/>
      <c r="V45" s="136"/>
      <c r="W45" s="136"/>
      <c r="X45" s="136"/>
      <c r="Y45" s="136"/>
      <c r="Z45" s="136"/>
      <c r="AA45" s="136"/>
      <c r="AB45" s="136"/>
      <c r="AC45" s="136"/>
      <c r="AD45" s="136"/>
      <c r="AE45" s="136"/>
      <c r="AF45" s="136"/>
      <c r="AG45" s="128"/>
      <c r="AH45" s="138"/>
      <c r="AI45" s="127"/>
      <c r="AJ45" s="134"/>
    </row>
    <row r="46" spans="1:36" ht="54" customHeight="1" x14ac:dyDescent="0.3">
      <c r="A46" s="1"/>
      <c r="B46" s="147"/>
      <c r="C46" s="108"/>
      <c r="D46" s="108"/>
      <c r="E46" s="108"/>
      <c r="F46" s="108" t="s">
        <v>297</v>
      </c>
      <c r="G46" s="108"/>
      <c r="H46" s="108" t="s">
        <v>93</v>
      </c>
      <c r="I46" s="108" t="s">
        <v>93</v>
      </c>
      <c r="J46" s="78" t="s">
        <v>298</v>
      </c>
      <c r="K46" s="78" t="s">
        <v>299</v>
      </c>
      <c r="L46" s="78" t="s">
        <v>195</v>
      </c>
      <c r="M46" s="79">
        <v>55</v>
      </c>
      <c r="N46" s="108" t="s">
        <v>97</v>
      </c>
      <c r="O46" s="108" t="s">
        <v>98</v>
      </c>
      <c r="P46" s="108" t="s">
        <v>262</v>
      </c>
      <c r="Q46" s="108" t="s">
        <v>263</v>
      </c>
      <c r="R46" s="108" t="s">
        <v>101</v>
      </c>
      <c r="S46" s="108" t="s">
        <v>182</v>
      </c>
      <c r="T46" s="128"/>
      <c r="U46" s="128">
        <f>V46</f>
        <v>782603</v>
      </c>
      <c r="V46" s="128">
        <v>782603</v>
      </c>
      <c r="W46" s="128">
        <v>0</v>
      </c>
      <c r="X46" s="128">
        <v>0</v>
      </c>
      <c r="Y46" s="128">
        <v>0</v>
      </c>
      <c r="Z46" s="128">
        <v>0</v>
      </c>
      <c r="AA46" s="128">
        <v>0</v>
      </c>
      <c r="AB46" s="128">
        <v>138107</v>
      </c>
      <c r="AC46" s="128" t="s">
        <v>103</v>
      </c>
      <c r="AD46" s="128">
        <v>0</v>
      </c>
      <c r="AE46" s="128">
        <f>V46</f>
        <v>782603</v>
      </c>
      <c r="AF46" s="128">
        <v>0</v>
      </c>
      <c r="AG46" s="128"/>
      <c r="AH46" s="138"/>
      <c r="AI46" s="127"/>
      <c r="AJ46" s="134"/>
    </row>
    <row r="47" spans="1:36" ht="64.05" customHeight="1" thickBot="1" x14ac:dyDescent="0.35">
      <c r="A47" s="1"/>
      <c r="B47" s="118"/>
      <c r="C47" s="102"/>
      <c r="D47" s="102"/>
      <c r="E47" s="102"/>
      <c r="F47" s="102"/>
      <c r="G47" s="102"/>
      <c r="H47" s="102"/>
      <c r="I47" s="102"/>
      <c r="J47" s="80" t="s">
        <v>300</v>
      </c>
      <c r="K47" s="80" t="s">
        <v>301</v>
      </c>
      <c r="L47" s="80" t="s">
        <v>280</v>
      </c>
      <c r="M47" s="81">
        <v>55</v>
      </c>
      <c r="N47" s="102"/>
      <c r="O47" s="102"/>
      <c r="P47" s="102"/>
      <c r="Q47" s="102"/>
      <c r="R47" s="102"/>
      <c r="S47" s="102"/>
      <c r="T47" s="100"/>
      <c r="U47" s="100"/>
      <c r="V47" s="100"/>
      <c r="W47" s="100"/>
      <c r="X47" s="100"/>
      <c r="Y47" s="100"/>
      <c r="Z47" s="100"/>
      <c r="AA47" s="100"/>
      <c r="AB47" s="100"/>
      <c r="AC47" s="100"/>
      <c r="AD47" s="100"/>
      <c r="AE47" s="100"/>
      <c r="AF47" s="100"/>
      <c r="AG47" s="100"/>
      <c r="AH47" s="139"/>
      <c r="AI47" s="96"/>
      <c r="AJ47" s="94"/>
    </row>
    <row r="48" spans="1:36" ht="57" customHeight="1" x14ac:dyDescent="0.3">
      <c r="A48" s="1"/>
      <c r="B48" s="106" t="s">
        <v>316</v>
      </c>
      <c r="C48" s="104" t="s">
        <v>317</v>
      </c>
      <c r="D48" s="101" t="s">
        <v>246</v>
      </c>
      <c r="E48" s="101" t="s">
        <v>245</v>
      </c>
      <c r="F48" s="104" t="s">
        <v>325</v>
      </c>
      <c r="G48" s="104" t="s">
        <v>247</v>
      </c>
      <c r="H48" s="104" t="s">
        <v>93</v>
      </c>
      <c r="I48" s="104" t="s">
        <v>93</v>
      </c>
      <c r="J48" s="76" t="s">
        <v>298</v>
      </c>
      <c r="K48" s="76" t="s">
        <v>299</v>
      </c>
      <c r="L48" s="76" t="s">
        <v>195</v>
      </c>
      <c r="M48" s="77">
        <v>20</v>
      </c>
      <c r="N48" s="101" t="s">
        <v>97</v>
      </c>
      <c r="O48" s="101" t="s">
        <v>290</v>
      </c>
      <c r="P48" s="101" t="s">
        <v>262</v>
      </c>
      <c r="Q48" s="101" t="s">
        <v>263</v>
      </c>
      <c r="R48" s="101" t="s">
        <v>101</v>
      </c>
      <c r="S48" s="101" t="s">
        <v>182</v>
      </c>
      <c r="T48" s="97">
        <f>U48</f>
        <v>595000</v>
      </c>
      <c r="U48" s="97">
        <f>V48</f>
        <v>595000</v>
      </c>
      <c r="V48" s="97">
        <v>595000</v>
      </c>
      <c r="W48" s="97">
        <v>0</v>
      </c>
      <c r="X48" s="97">
        <v>0</v>
      </c>
      <c r="Y48" s="97">
        <v>0</v>
      </c>
      <c r="Z48" s="97">
        <v>0</v>
      </c>
      <c r="AA48" s="97">
        <v>0</v>
      </c>
      <c r="AB48" s="97">
        <v>105000</v>
      </c>
      <c r="AC48" s="97" t="s">
        <v>103</v>
      </c>
      <c r="AD48" s="97">
        <v>0</v>
      </c>
      <c r="AE48" s="97">
        <f>V48</f>
        <v>595000</v>
      </c>
      <c r="AF48" s="97">
        <v>0</v>
      </c>
      <c r="AG48" s="97"/>
      <c r="AH48" s="95" t="s">
        <v>322</v>
      </c>
      <c r="AI48" s="95" t="s">
        <v>334</v>
      </c>
      <c r="AJ48" s="93">
        <v>45642</v>
      </c>
    </row>
    <row r="49" spans="1:36" ht="58.95" customHeight="1" thickBot="1" x14ac:dyDescent="0.35">
      <c r="A49" s="1"/>
      <c r="B49" s="107"/>
      <c r="C49" s="105"/>
      <c r="D49" s="102"/>
      <c r="E49" s="102"/>
      <c r="F49" s="105"/>
      <c r="G49" s="105"/>
      <c r="H49" s="105"/>
      <c r="I49" s="105"/>
      <c r="J49" s="80" t="s">
        <v>300</v>
      </c>
      <c r="K49" s="80" t="s">
        <v>301</v>
      </c>
      <c r="L49" s="80" t="s">
        <v>280</v>
      </c>
      <c r="M49" s="81">
        <v>20</v>
      </c>
      <c r="N49" s="102"/>
      <c r="O49" s="103"/>
      <c r="P49" s="102"/>
      <c r="Q49" s="102"/>
      <c r="R49" s="102"/>
      <c r="S49" s="102"/>
      <c r="T49" s="98"/>
      <c r="U49" s="98"/>
      <c r="V49" s="98"/>
      <c r="W49" s="98"/>
      <c r="X49" s="98"/>
      <c r="Y49" s="98"/>
      <c r="Z49" s="98"/>
      <c r="AA49" s="98"/>
      <c r="AB49" s="98"/>
      <c r="AC49" s="98"/>
      <c r="AD49" s="98"/>
      <c r="AE49" s="98"/>
      <c r="AF49" s="98"/>
      <c r="AG49" s="98"/>
      <c r="AH49" s="96"/>
      <c r="AI49" s="96"/>
      <c r="AJ49" s="94"/>
    </row>
    <row r="50" spans="1:36" ht="50.55" customHeight="1" x14ac:dyDescent="0.3">
      <c r="A50" s="1"/>
      <c r="B50" s="106" t="s">
        <v>319</v>
      </c>
      <c r="C50" s="104" t="s">
        <v>339</v>
      </c>
      <c r="D50" s="104" t="s">
        <v>246</v>
      </c>
      <c r="E50" s="104" t="s">
        <v>245</v>
      </c>
      <c r="F50" s="104" t="s">
        <v>313</v>
      </c>
      <c r="G50" s="104" t="s">
        <v>247</v>
      </c>
      <c r="H50" s="104" t="s">
        <v>93</v>
      </c>
      <c r="I50" s="104" t="s">
        <v>93</v>
      </c>
      <c r="J50" s="76" t="s">
        <v>276</v>
      </c>
      <c r="K50" s="76" t="s">
        <v>277</v>
      </c>
      <c r="L50" s="76" t="s">
        <v>195</v>
      </c>
      <c r="M50" s="77">
        <v>20</v>
      </c>
      <c r="N50" s="101" t="s">
        <v>97</v>
      </c>
      <c r="O50" s="101" t="s">
        <v>129</v>
      </c>
      <c r="P50" s="101" t="s">
        <v>262</v>
      </c>
      <c r="Q50" s="101" t="s">
        <v>263</v>
      </c>
      <c r="R50" s="101" t="s">
        <v>101</v>
      </c>
      <c r="S50" s="101" t="s">
        <v>182</v>
      </c>
      <c r="T50" s="97">
        <f>U50</f>
        <v>2125000</v>
      </c>
      <c r="U50" s="99">
        <f>V50</f>
        <v>2125000</v>
      </c>
      <c r="V50" s="99">
        <v>2125000</v>
      </c>
      <c r="W50" s="99">
        <v>0</v>
      </c>
      <c r="X50" s="99">
        <v>0</v>
      </c>
      <c r="Y50" s="99">
        <v>0</v>
      </c>
      <c r="Z50" s="99">
        <v>0</v>
      </c>
      <c r="AA50" s="99">
        <v>0</v>
      </c>
      <c r="AB50" s="99">
        <v>375000</v>
      </c>
      <c r="AC50" s="99" t="s">
        <v>103</v>
      </c>
      <c r="AD50" s="99">
        <v>0</v>
      </c>
      <c r="AE50" s="99">
        <f>V50</f>
        <v>2125000</v>
      </c>
      <c r="AF50" s="99">
        <v>0</v>
      </c>
      <c r="AG50" s="97"/>
      <c r="AH50" s="95" t="s">
        <v>350</v>
      </c>
      <c r="AI50" s="95" t="s">
        <v>342</v>
      </c>
      <c r="AJ50" s="119">
        <v>45834</v>
      </c>
    </row>
    <row r="51" spans="1:36" ht="50.55" customHeight="1" x14ac:dyDescent="0.3">
      <c r="A51" s="1"/>
      <c r="B51" s="131"/>
      <c r="C51" s="129"/>
      <c r="D51" s="129"/>
      <c r="E51" s="129"/>
      <c r="F51" s="129"/>
      <c r="G51" s="129"/>
      <c r="H51" s="129"/>
      <c r="I51" s="129"/>
      <c r="J51" s="78" t="s">
        <v>278</v>
      </c>
      <c r="K51" s="78" t="s">
        <v>279</v>
      </c>
      <c r="L51" s="78" t="s">
        <v>280</v>
      </c>
      <c r="M51" s="79">
        <v>20</v>
      </c>
      <c r="N51" s="108"/>
      <c r="O51" s="108"/>
      <c r="P51" s="108"/>
      <c r="Q51" s="108"/>
      <c r="R51" s="108"/>
      <c r="S51" s="108"/>
      <c r="T51" s="130"/>
      <c r="U51" s="128"/>
      <c r="V51" s="128"/>
      <c r="W51" s="128"/>
      <c r="X51" s="128"/>
      <c r="Y51" s="128"/>
      <c r="Z51" s="128"/>
      <c r="AA51" s="128"/>
      <c r="AB51" s="128"/>
      <c r="AC51" s="128"/>
      <c r="AD51" s="128"/>
      <c r="AE51" s="128"/>
      <c r="AF51" s="128"/>
      <c r="AG51" s="130"/>
      <c r="AH51" s="127"/>
      <c r="AI51" s="127"/>
      <c r="AJ51" s="133"/>
    </row>
    <row r="52" spans="1:36" ht="50.55" customHeight="1" x14ac:dyDescent="0.3">
      <c r="A52" s="1"/>
      <c r="B52" s="131"/>
      <c r="C52" s="129"/>
      <c r="D52" s="129"/>
      <c r="E52" s="129"/>
      <c r="F52" s="129"/>
      <c r="G52" s="129"/>
      <c r="H52" s="129"/>
      <c r="I52" s="129"/>
      <c r="J52" s="78" t="s">
        <v>298</v>
      </c>
      <c r="K52" s="78" t="s">
        <v>299</v>
      </c>
      <c r="L52" s="78" t="s">
        <v>195</v>
      </c>
      <c r="M52" s="79">
        <v>20</v>
      </c>
      <c r="N52" s="108"/>
      <c r="O52" s="108"/>
      <c r="P52" s="108"/>
      <c r="Q52" s="108"/>
      <c r="R52" s="108"/>
      <c r="S52" s="108"/>
      <c r="T52" s="130"/>
      <c r="U52" s="128"/>
      <c r="V52" s="128"/>
      <c r="W52" s="128"/>
      <c r="X52" s="128"/>
      <c r="Y52" s="128"/>
      <c r="Z52" s="128"/>
      <c r="AA52" s="128"/>
      <c r="AB52" s="128"/>
      <c r="AC52" s="128"/>
      <c r="AD52" s="128"/>
      <c r="AE52" s="128"/>
      <c r="AF52" s="128"/>
      <c r="AG52" s="130"/>
      <c r="AH52" s="127"/>
      <c r="AI52" s="127"/>
      <c r="AJ52" s="133"/>
    </row>
    <row r="53" spans="1:36" ht="61.95" customHeight="1" thickBot="1" x14ac:dyDescent="0.35">
      <c r="A53" s="1"/>
      <c r="B53" s="107"/>
      <c r="C53" s="105"/>
      <c r="D53" s="105"/>
      <c r="E53" s="105"/>
      <c r="F53" s="105"/>
      <c r="G53" s="105"/>
      <c r="H53" s="105"/>
      <c r="I53" s="105"/>
      <c r="J53" s="80" t="s">
        <v>300</v>
      </c>
      <c r="K53" s="80" t="s">
        <v>301</v>
      </c>
      <c r="L53" s="80" t="s">
        <v>280</v>
      </c>
      <c r="M53" s="81">
        <v>20</v>
      </c>
      <c r="N53" s="102"/>
      <c r="O53" s="102"/>
      <c r="P53" s="102"/>
      <c r="Q53" s="102"/>
      <c r="R53" s="102"/>
      <c r="S53" s="102"/>
      <c r="T53" s="98"/>
      <c r="U53" s="100"/>
      <c r="V53" s="100"/>
      <c r="W53" s="100"/>
      <c r="X53" s="100"/>
      <c r="Y53" s="100"/>
      <c r="Z53" s="100"/>
      <c r="AA53" s="100"/>
      <c r="AB53" s="100"/>
      <c r="AC53" s="100"/>
      <c r="AD53" s="100"/>
      <c r="AE53" s="100"/>
      <c r="AF53" s="100"/>
      <c r="AG53" s="98"/>
      <c r="AH53" s="96"/>
      <c r="AI53" s="96"/>
      <c r="AJ53" s="120"/>
    </row>
    <row r="54" spans="1:36" ht="50.55" customHeight="1" x14ac:dyDescent="0.3">
      <c r="A54" s="1"/>
      <c r="B54" s="117" t="s">
        <v>323</v>
      </c>
      <c r="C54" s="101" t="s">
        <v>320</v>
      </c>
      <c r="D54" s="101" t="s">
        <v>246</v>
      </c>
      <c r="E54" s="101" t="s">
        <v>245</v>
      </c>
      <c r="F54" s="101" t="s">
        <v>321</v>
      </c>
      <c r="G54" s="101" t="s">
        <v>247</v>
      </c>
      <c r="H54" s="101" t="s">
        <v>93</v>
      </c>
      <c r="I54" s="101" t="s">
        <v>93</v>
      </c>
      <c r="J54" s="76" t="s">
        <v>276</v>
      </c>
      <c r="K54" s="76" t="s">
        <v>277</v>
      </c>
      <c r="L54" s="76" t="s">
        <v>195</v>
      </c>
      <c r="M54" s="77">
        <v>10</v>
      </c>
      <c r="N54" s="101" t="s">
        <v>97</v>
      </c>
      <c r="O54" s="101" t="s">
        <v>290</v>
      </c>
      <c r="P54" s="109" t="s">
        <v>262</v>
      </c>
      <c r="Q54" s="109" t="s">
        <v>263</v>
      </c>
      <c r="R54" s="109" t="s">
        <v>101</v>
      </c>
      <c r="S54" s="109" t="s">
        <v>182</v>
      </c>
      <c r="T54" s="99">
        <f>U54</f>
        <v>850000</v>
      </c>
      <c r="U54" s="99">
        <f>V54</f>
        <v>850000</v>
      </c>
      <c r="V54" s="99">
        <v>850000</v>
      </c>
      <c r="W54" s="99">
        <v>0</v>
      </c>
      <c r="X54" s="99">
        <v>0</v>
      </c>
      <c r="Y54" s="99">
        <v>0</v>
      </c>
      <c r="Z54" s="99">
        <v>0</v>
      </c>
      <c r="AA54" s="99">
        <v>0</v>
      </c>
      <c r="AB54" s="99">
        <v>150000</v>
      </c>
      <c r="AC54" s="99" t="s">
        <v>103</v>
      </c>
      <c r="AD54" s="99">
        <v>0</v>
      </c>
      <c r="AE54" s="99">
        <f>V54</f>
        <v>850000</v>
      </c>
      <c r="AF54" s="99">
        <v>0</v>
      </c>
      <c r="AG54" s="99"/>
      <c r="AH54" s="111" t="s">
        <v>335</v>
      </c>
      <c r="AI54" s="111" t="s">
        <v>342</v>
      </c>
      <c r="AJ54" s="123">
        <v>45995</v>
      </c>
    </row>
    <row r="55" spans="1:36" ht="58.05" customHeight="1" thickBot="1" x14ac:dyDescent="0.35">
      <c r="A55" s="1"/>
      <c r="B55" s="118"/>
      <c r="C55" s="102"/>
      <c r="D55" s="102"/>
      <c r="E55" s="102"/>
      <c r="F55" s="102"/>
      <c r="G55" s="102"/>
      <c r="H55" s="102"/>
      <c r="I55" s="102"/>
      <c r="J55" s="80" t="s">
        <v>278</v>
      </c>
      <c r="K55" s="80" t="s">
        <v>279</v>
      </c>
      <c r="L55" s="80" t="s">
        <v>280</v>
      </c>
      <c r="M55" s="81">
        <v>10</v>
      </c>
      <c r="N55" s="102"/>
      <c r="O55" s="103"/>
      <c r="P55" s="110"/>
      <c r="Q55" s="110"/>
      <c r="R55" s="110"/>
      <c r="S55" s="110"/>
      <c r="T55" s="100"/>
      <c r="U55" s="100"/>
      <c r="V55" s="100"/>
      <c r="W55" s="100"/>
      <c r="X55" s="100"/>
      <c r="Y55" s="100"/>
      <c r="Z55" s="100"/>
      <c r="AA55" s="100"/>
      <c r="AB55" s="100"/>
      <c r="AC55" s="100"/>
      <c r="AD55" s="100"/>
      <c r="AE55" s="100"/>
      <c r="AF55" s="100"/>
      <c r="AG55" s="100"/>
      <c r="AH55" s="112"/>
      <c r="AI55" s="112"/>
      <c r="AJ55" s="124"/>
    </row>
    <row r="56" spans="1:36" ht="50.55" customHeight="1" x14ac:dyDescent="0.3">
      <c r="A56" s="1"/>
      <c r="B56" s="106" t="s">
        <v>327</v>
      </c>
      <c r="C56" s="104" t="s">
        <v>336</v>
      </c>
      <c r="D56" s="101" t="s">
        <v>246</v>
      </c>
      <c r="E56" s="101" t="s">
        <v>245</v>
      </c>
      <c r="F56" s="104" t="s">
        <v>294</v>
      </c>
      <c r="G56" s="101" t="s">
        <v>247</v>
      </c>
      <c r="H56" s="108" t="s">
        <v>93</v>
      </c>
      <c r="I56" s="108" t="s">
        <v>93</v>
      </c>
      <c r="J56" s="78" t="s">
        <v>276</v>
      </c>
      <c r="K56" s="78" t="s">
        <v>277</v>
      </c>
      <c r="L56" s="78" t="s">
        <v>195</v>
      </c>
      <c r="M56" s="79">
        <v>72</v>
      </c>
      <c r="N56" s="108" t="s">
        <v>97</v>
      </c>
      <c r="O56" s="108" t="s">
        <v>295</v>
      </c>
      <c r="P56" s="108" t="s">
        <v>262</v>
      </c>
      <c r="Q56" s="108" t="s">
        <v>263</v>
      </c>
      <c r="R56" s="108" t="s">
        <v>101</v>
      </c>
      <c r="S56" s="108" t="s">
        <v>182</v>
      </c>
      <c r="T56" s="97">
        <f>U56</f>
        <v>4335000</v>
      </c>
      <c r="U56" s="128">
        <f>V56</f>
        <v>4335000</v>
      </c>
      <c r="V56" s="128">
        <v>4335000</v>
      </c>
      <c r="W56" s="128">
        <v>0</v>
      </c>
      <c r="X56" s="128">
        <v>0</v>
      </c>
      <c r="Y56" s="128">
        <v>0</v>
      </c>
      <c r="Z56" s="128">
        <v>0</v>
      </c>
      <c r="AA56" s="128">
        <v>0</v>
      </c>
      <c r="AB56" s="128">
        <v>765000</v>
      </c>
      <c r="AC56" s="128" t="s">
        <v>103</v>
      </c>
      <c r="AD56" s="128">
        <v>0</v>
      </c>
      <c r="AE56" s="128">
        <f>V56</f>
        <v>4335000</v>
      </c>
      <c r="AF56" s="128">
        <v>0</v>
      </c>
      <c r="AG56" s="97"/>
      <c r="AH56" s="95" t="s">
        <v>334</v>
      </c>
      <c r="AI56" s="95" t="s">
        <v>335</v>
      </c>
      <c r="AJ56" s="119">
        <v>45939</v>
      </c>
    </row>
    <row r="57" spans="1:36" ht="58.95" customHeight="1" thickBot="1" x14ac:dyDescent="0.35">
      <c r="A57" s="1"/>
      <c r="B57" s="107"/>
      <c r="C57" s="105"/>
      <c r="D57" s="102"/>
      <c r="E57" s="102"/>
      <c r="F57" s="105"/>
      <c r="G57" s="102"/>
      <c r="H57" s="108"/>
      <c r="I57" s="108"/>
      <c r="J57" s="78" t="s">
        <v>278</v>
      </c>
      <c r="K57" s="78" t="s">
        <v>279</v>
      </c>
      <c r="L57" s="78" t="s">
        <v>280</v>
      </c>
      <c r="M57" s="79">
        <v>42</v>
      </c>
      <c r="N57" s="108"/>
      <c r="O57" s="126"/>
      <c r="P57" s="108"/>
      <c r="Q57" s="108"/>
      <c r="R57" s="108"/>
      <c r="S57" s="108"/>
      <c r="T57" s="98"/>
      <c r="U57" s="128"/>
      <c r="V57" s="128"/>
      <c r="W57" s="128"/>
      <c r="X57" s="128"/>
      <c r="Y57" s="128"/>
      <c r="Z57" s="128"/>
      <c r="AA57" s="128"/>
      <c r="AB57" s="128"/>
      <c r="AC57" s="128"/>
      <c r="AD57" s="128"/>
      <c r="AE57" s="128"/>
      <c r="AF57" s="128"/>
      <c r="AG57" s="98"/>
      <c r="AH57" s="96"/>
      <c r="AI57" s="96"/>
      <c r="AJ57" s="120"/>
    </row>
    <row r="58" spans="1:36" ht="50.55" customHeight="1" x14ac:dyDescent="0.3">
      <c r="A58" s="1"/>
      <c r="B58" s="117" t="s">
        <v>329</v>
      </c>
      <c r="C58" s="101" t="s">
        <v>324</v>
      </c>
      <c r="D58" s="104" t="s">
        <v>246</v>
      </c>
      <c r="E58" s="101" t="s">
        <v>245</v>
      </c>
      <c r="F58" s="101" t="s">
        <v>328</v>
      </c>
      <c r="G58" s="101" t="s">
        <v>247</v>
      </c>
      <c r="H58" s="101" t="s">
        <v>93</v>
      </c>
      <c r="I58" s="101" t="s">
        <v>93</v>
      </c>
      <c r="J58" s="76" t="s">
        <v>298</v>
      </c>
      <c r="K58" s="76" t="s">
        <v>299</v>
      </c>
      <c r="L58" s="76" t="s">
        <v>195</v>
      </c>
      <c r="M58" s="77">
        <v>60</v>
      </c>
      <c r="N58" s="101" t="s">
        <v>97</v>
      </c>
      <c r="O58" s="101" t="s">
        <v>125</v>
      </c>
      <c r="P58" s="101" t="s">
        <v>262</v>
      </c>
      <c r="Q58" s="101" t="s">
        <v>263</v>
      </c>
      <c r="R58" s="101" t="s">
        <v>101</v>
      </c>
      <c r="S58" s="101" t="s">
        <v>182</v>
      </c>
      <c r="T58" s="99">
        <f>U58</f>
        <v>700000</v>
      </c>
      <c r="U58" s="99">
        <f>V58</f>
        <v>700000</v>
      </c>
      <c r="V58" s="99">
        <v>700000</v>
      </c>
      <c r="W58" s="99">
        <v>0</v>
      </c>
      <c r="X58" s="99">
        <v>0</v>
      </c>
      <c r="Y58" s="99">
        <v>0</v>
      </c>
      <c r="Z58" s="99">
        <v>0</v>
      </c>
      <c r="AA58" s="99">
        <v>0</v>
      </c>
      <c r="AB58" s="99">
        <v>300000</v>
      </c>
      <c r="AC58" s="99" t="s">
        <v>103</v>
      </c>
      <c r="AD58" s="99">
        <v>0</v>
      </c>
      <c r="AE58" s="99">
        <f>V58</f>
        <v>700000</v>
      </c>
      <c r="AF58" s="99">
        <v>0</v>
      </c>
      <c r="AG58" s="99"/>
      <c r="AH58" s="111" t="s">
        <v>332</v>
      </c>
      <c r="AI58" s="111" t="s">
        <v>333</v>
      </c>
      <c r="AJ58" s="123">
        <v>46100</v>
      </c>
    </row>
    <row r="59" spans="1:36" ht="55.5" customHeight="1" thickBot="1" x14ac:dyDescent="0.35">
      <c r="A59" s="1"/>
      <c r="B59" s="118"/>
      <c r="C59" s="102"/>
      <c r="D59" s="105"/>
      <c r="E59" s="102"/>
      <c r="F59" s="102"/>
      <c r="G59" s="102"/>
      <c r="H59" s="102"/>
      <c r="I59" s="102"/>
      <c r="J59" s="80" t="s">
        <v>300</v>
      </c>
      <c r="K59" s="80" t="s">
        <v>301</v>
      </c>
      <c r="L59" s="80" t="s">
        <v>280</v>
      </c>
      <c r="M59" s="81">
        <v>400</v>
      </c>
      <c r="N59" s="102"/>
      <c r="O59" s="103"/>
      <c r="P59" s="102"/>
      <c r="Q59" s="102"/>
      <c r="R59" s="102"/>
      <c r="S59" s="102"/>
      <c r="T59" s="100"/>
      <c r="U59" s="100"/>
      <c r="V59" s="100"/>
      <c r="W59" s="100"/>
      <c r="X59" s="100"/>
      <c r="Y59" s="100"/>
      <c r="Z59" s="100"/>
      <c r="AA59" s="100"/>
      <c r="AB59" s="100"/>
      <c r="AC59" s="100"/>
      <c r="AD59" s="100"/>
      <c r="AE59" s="100"/>
      <c r="AF59" s="100"/>
      <c r="AG59" s="100"/>
      <c r="AH59" s="112"/>
      <c r="AI59" s="112"/>
      <c r="AJ59" s="124"/>
    </row>
    <row r="60" spans="1:36" ht="50.55" customHeight="1" x14ac:dyDescent="0.3">
      <c r="A60" s="1"/>
      <c r="B60" s="131" t="s">
        <v>338</v>
      </c>
      <c r="C60" s="129" t="s">
        <v>330</v>
      </c>
      <c r="D60" s="101" t="s">
        <v>246</v>
      </c>
      <c r="E60" s="101" t="s">
        <v>245</v>
      </c>
      <c r="F60" s="129" t="s">
        <v>331</v>
      </c>
      <c r="G60" s="129" t="s">
        <v>305</v>
      </c>
      <c r="H60" s="129" t="s">
        <v>93</v>
      </c>
      <c r="I60" s="129" t="s">
        <v>93</v>
      </c>
      <c r="J60" s="76" t="s">
        <v>306</v>
      </c>
      <c r="K60" s="76" t="s">
        <v>307</v>
      </c>
      <c r="L60" s="76" t="s">
        <v>280</v>
      </c>
      <c r="M60" s="88">
        <v>20</v>
      </c>
      <c r="N60" s="129" t="s">
        <v>97</v>
      </c>
      <c r="O60" s="101" t="s">
        <v>125</v>
      </c>
      <c r="P60" s="109" t="s">
        <v>262</v>
      </c>
      <c r="Q60" s="109" t="s">
        <v>263</v>
      </c>
      <c r="R60" s="109" t="s">
        <v>101</v>
      </c>
      <c r="S60" s="109" t="s">
        <v>182</v>
      </c>
      <c r="T60" s="99">
        <f>U60</f>
        <v>700000</v>
      </c>
      <c r="U60" s="99">
        <f>V60</f>
        <v>700000</v>
      </c>
      <c r="V60" s="99">
        <v>700000</v>
      </c>
      <c r="W60" s="99">
        <v>0</v>
      </c>
      <c r="X60" s="99">
        <v>0</v>
      </c>
      <c r="Y60" s="99">
        <v>0</v>
      </c>
      <c r="Z60" s="99">
        <v>0</v>
      </c>
      <c r="AA60" s="99">
        <v>0</v>
      </c>
      <c r="AB60" s="99">
        <v>300000</v>
      </c>
      <c r="AC60" s="99" t="s">
        <v>103</v>
      </c>
      <c r="AD60" s="99">
        <v>0</v>
      </c>
      <c r="AE60" s="99">
        <f>V60</f>
        <v>700000</v>
      </c>
      <c r="AF60" s="99">
        <v>0</v>
      </c>
      <c r="AG60" s="130"/>
      <c r="AH60" s="132" t="s">
        <v>341</v>
      </c>
      <c r="AI60" s="132" t="s">
        <v>342</v>
      </c>
      <c r="AJ60" s="375" t="s">
        <v>391</v>
      </c>
    </row>
    <row r="61" spans="1:36" ht="50.55" customHeight="1" thickBot="1" x14ac:dyDescent="0.35">
      <c r="A61" s="1"/>
      <c r="B61" s="107"/>
      <c r="C61" s="105"/>
      <c r="D61" s="102"/>
      <c r="E61" s="102"/>
      <c r="F61" s="105"/>
      <c r="G61" s="105"/>
      <c r="H61" s="105"/>
      <c r="I61" s="105"/>
      <c r="J61" s="80" t="s">
        <v>308</v>
      </c>
      <c r="K61" s="80" t="s">
        <v>309</v>
      </c>
      <c r="L61" s="80" t="s">
        <v>106</v>
      </c>
      <c r="M61" s="81">
        <v>20</v>
      </c>
      <c r="N61" s="105"/>
      <c r="O61" s="103"/>
      <c r="P61" s="110"/>
      <c r="Q61" s="110"/>
      <c r="R61" s="110"/>
      <c r="S61" s="110"/>
      <c r="T61" s="100"/>
      <c r="U61" s="100"/>
      <c r="V61" s="100"/>
      <c r="W61" s="100"/>
      <c r="X61" s="100"/>
      <c r="Y61" s="100"/>
      <c r="Z61" s="100"/>
      <c r="AA61" s="100"/>
      <c r="AB61" s="100"/>
      <c r="AC61" s="100"/>
      <c r="AD61" s="100"/>
      <c r="AE61" s="100"/>
      <c r="AF61" s="100"/>
      <c r="AG61" s="98"/>
      <c r="AH61" s="122"/>
      <c r="AI61" s="122"/>
      <c r="AJ61" s="376"/>
    </row>
    <row r="62" spans="1:36" ht="50.55" customHeight="1" x14ac:dyDescent="0.3">
      <c r="A62" s="1"/>
      <c r="B62" s="106" t="s">
        <v>345</v>
      </c>
      <c r="C62" s="104" t="s">
        <v>346</v>
      </c>
      <c r="D62" s="104" t="s">
        <v>246</v>
      </c>
      <c r="E62" s="104" t="s">
        <v>245</v>
      </c>
      <c r="F62" s="104" t="s">
        <v>368</v>
      </c>
      <c r="G62" s="104" t="s">
        <v>247</v>
      </c>
      <c r="H62" s="104" t="s">
        <v>93</v>
      </c>
      <c r="I62" s="104" t="s">
        <v>93</v>
      </c>
      <c r="J62" s="76" t="s">
        <v>276</v>
      </c>
      <c r="K62" s="76" t="s">
        <v>277</v>
      </c>
      <c r="L62" s="76" t="s">
        <v>195</v>
      </c>
      <c r="M62" s="77">
        <v>10</v>
      </c>
      <c r="N62" s="104" t="s">
        <v>97</v>
      </c>
      <c r="O62" s="101" t="s">
        <v>125</v>
      </c>
      <c r="P62" s="109" t="s">
        <v>262</v>
      </c>
      <c r="Q62" s="109" t="s">
        <v>263</v>
      </c>
      <c r="R62" s="109" t="s">
        <v>101</v>
      </c>
      <c r="S62" s="109" t="s">
        <v>182</v>
      </c>
      <c r="T62" s="97">
        <f>U62</f>
        <v>525000</v>
      </c>
      <c r="U62" s="97">
        <f>V62</f>
        <v>525000</v>
      </c>
      <c r="V62" s="97">
        <v>525000</v>
      </c>
      <c r="W62" s="97">
        <v>0</v>
      </c>
      <c r="X62" s="97">
        <v>0</v>
      </c>
      <c r="Y62" s="97">
        <v>0</v>
      </c>
      <c r="Z62" s="97">
        <v>0</v>
      </c>
      <c r="AA62" s="97">
        <v>0</v>
      </c>
      <c r="AB62" s="97">
        <v>175000</v>
      </c>
      <c r="AC62" s="97" t="s">
        <v>103</v>
      </c>
      <c r="AD62" s="97">
        <v>0</v>
      </c>
      <c r="AE62" s="97">
        <f>V62</f>
        <v>525000</v>
      </c>
      <c r="AF62" s="97">
        <v>0</v>
      </c>
      <c r="AG62" s="97"/>
      <c r="AH62" s="121" t="s">
        <v>337</v>
      </c>
      <c r="AI62" s="121" t="s">
        <v>334</v>
      </c>
      <c r="AJ62" s="119">
        <v>45734</v>
      </c>
    </row>
    <row r="63" spans="1:36" ht="57" customHeight="1" thickBot="1" x14ac:dyDescent="0.35">
      <c r="A63" s="1"/>
      <c r="B63" s="107"/>
      <c r="C63" s="105"/>
      <c r="D63" s="105"/>
      <c r="E63" s="105"/>
      <c r="F63" s="105"/>
      <c r="G63" s="105"/>
      <c r="H63" s="105"/>
      <c r="I63" s="105"/>
      <c r="J63" s="80" t="s">
        <v>278</v>
      </c>
      <c r="K63" s="80" t="s">
        <v>279</v>
      </c>
      <c r="L63" s="80" t="s">
        <v>280</v>
      </c>
      <c r="M63" s="81">
        <v>10</v>
      </c>
      <c r="N63" s="105"/>
      <c r="O63" s="103"/>
      <c r="P63" s="110"/>
      <c r="Q63" s="110"/>
      <c r="R63" s="110"/>
      <c r="S63" s="110"/>
      <c r="T63" s="98"/>
      <c r="U63" s="98"/>
      <c r="V63" s="98"/>
      <c r="W63" s="98"/>
      <c r="X63" s="98"/>
      <c r="Y63" s="98"/>
      <c r="Z63" s="98"/>
      <c r="AA63" s="98"/>
      <c r="AB63" s="98"/>
      <c r="AC63" s="98"/>
      <c r="AD63" s="98"/>
      <c r="AE63" s="98"/>
      <c r="AF63" s="98"/>
      <c r="AG63" s="98"/>
      <c r="AH63" s="122"/>
      <c r="AI63" s="122"/>
      <c r="AJ63" s="120"/>
    </row>
    <row r="64" spans="1:36" ht="50.55" customHeight="1" x14ac:dyDescent="0.3">
      <c r="A64" s="1"/>
      <c r="B64" s="117" t="s">
        <v>348</v>
      </c>
      <c r="C64" s="101" t="s">
        <v>349</v>
      </c>
      <c r="D64" s="101" t="s">
        <v>246</v>
      </c>
      <c r="E64" s="101" t="s">
        <v>245</v>
      </c>
      <c r="F64" s="101" t="s">
        <v>367</v>
      </c>
      <c r="G64" s="101" t="s">
        <v>247</v>
      </c>
      <c r="H64" s="101" t="s">
        <v>93</v>
      </c>
      <c r="I64" s="101" t="s">
        <v>93</v>
      </c>
      <c r="J64" s="76" t="s">
        <v>276</v>
      </c>
      <c r="K64" s="76" t="s">
        <v>277</v>
      </c>
      <c r="L64" s="76" t="s">
        <v>195</v>
      </c>
      <c r="M64" s="77">
        <v>24</v>
      </c>
      <c r="N64" s="101" t="s">
        <v>97</v>
      </c>
      <c r="O64" s="101" t="s">
        <v>125</v>
      </c>
      <c r="P64" s="109" t="s">
        <v>262</v>
      </c>
      <c r="Q64" s="109" t="s">
        <v>263</v>
      </c>
      <c r="R64" s="109" t="s">
        <v>101</v>
      </c>
      <c r="S64" s="109" t="s">
        <v>182</v>
      </c>
      <c r="T64" s="99">
        <f>U64</f>
        <v>510000</v>
      </c>
      <c r="U64" s="99">
        <f>V64</f>
        <v>510000</v>
      </c>
      <c r="V64" s="99">
        <v>510000</v>
      </c>
      <c r="W64" s="99">
        <v>0</v>
      </c>
      <c r="X64" s="99">
        <v>0</v>
      </c>
      <c r="Y64" s="99">
        <v>0</v>
      </c>
      <c r="Z64" s="99">
        <v>0</v>
      </c>
      <c r="AA64" s="99">
        <v>0</v>
      </c>
      <c r="AB64" s="99">
        <v>90000</v>
      </c>
      <c r="AC64" s="99" t="s">
        <v>103</v>
      </c>
      <c r="AD64" s="99">
        <v>0</v>
      </c>
      <c r="AE64" s="99">
        <f>V64</f>
        <v>510000</v>
      </c>
      <c r="AF64" s="99">
        <v>0</v>
      </c>
      <c r="AG64" s="99"/>
      <c r="AH64" s="115" t="s">
        <v>350</v>
      </c>
      <c r="AI64" s="115" t="s">
        <v>332</v>
      </c>
      <c r="AJ64" s="123">
        <v>45834</v>
      </c>
    </row>
    <row r="65" spans="1:36" ht="54" customHeight="1" thickBot="1" x14ac:dyDescent="0.35">
      <c r="A65" s="1"/>
      <c r="B65" s="118"/>
      <c r="C65" s="102"/>
      <c r="D65" s="102"/>
      <c r="E65" s="102"/>
      <c r="F65" s="102"/>
      <c r="G65" s="102"/>
      <c r="H65" s="102"/>
      <c r="I65" s="102"/>
      <c r="J65" s="80" t="s">
        <v>278</v>
      </c>
      <c r="K65" s="80" t="s">
        <v>279</v>
      </c>
      <c r="L65" s="80" t="s">
        <v>280</v>
      </c>
      <c r="M65" s="81">
        <v>24</v>
      </c>
      <c r="N65" s="102"/>
      <c r="O65" s="103"/>
      <c r="P65" s="110"/>
      <c r="Q65" s="110"/>
      <c r="R65" s="110"/>
      <c r="S65" s="110"/>
      <c r="T65" s="100"/>
      <c r="U65" s="100"/>
      <c r="V65" s="100"/>
      <c r="W65" s="100"/>
      <c r="X65" s="100"/>
      <c r="Y65" s="100"/>
      <c r="Z65" s="100"/>
      <c r="AA65" s="100"/>
      <c r="AB65" s="100"/>
      <c r="AC65" s="100"/>
      <c r="AD65" s="100"/>
      <c r="AE65" s="100"/>
      <c r="AF65" s="100"/>
      <c r="AG65" s="100"/>
      <c r="AH65" s="116"/>
      <c r="AI65" s="116"/>
      <c r="AJ65" s="124"/>
    </row>
    <row r="66" spans="1:36" ht="50.55" customHeight="1" x14ac:dyDescent="0.3">
      <c r="A66" s="1"/>
      <c r="B66" s="117" t="s">
        <v>351</v>
      </c>
      <c r="C66" s="101" t="s">
        <v>352</v>
      </c>
      <c r="D66" s="101" t="s">
        <v>246</v>
      </c>
      <c r="E66" s="101" t="s">
        <v>245</v>
      </c>
      <c r="F66" s="101" t="s">
        <v>362</v>
      </c>
      <c r="G66" s="101" t="s">
        <v>247</v>
      </c>
      <c r="H66" s="101" t="s">
        <v>93</v>
      </c>
      <c r="I66" s="101" t="s">
        <v>93</v>
      </c>
      <c r="J66" s="76" t="s">
        <v>276</v>
      </c>
      <c r="K66" s="76" t="s">
        <v>277</v>
      </c>
      <c r="L66" s="76" t="s">
        <v>195</v>
      </c>
      <c r="M66" s="77">
        <v>50</v>
      </c>
      <c r="N66" s="101" t="s">
        <v>97</v>
      </c>
      <c r="O66" s="101" t="s">
        <v>119</v>
      </c>
      <c r="P66" s="109" t="s">
        <v>262</v>
      </c>
      <c r="Q66" s="109" t="s">
        <v>263</v>
      </c>
      <c r="R66" s="109" t="s">
        <v>101</v>
      </c>
      <c r="S66" s="109" t="s">
        <v>182</v>
      </c>
      <c r="T66" s="99">
        <f>U66</f>
        <v>2916240</v>
      </c>
      <c r="U66" s="99">
        <f>V66</f>
        <v>2916240</v>
      </c>
      <c r="V66" s="99">
        <v>2916240</v>
      </c>
      <c r="W66" s="99">
        <v>0</v>
      </c>
      <c r="X66" s="99">
        <v>0</v>
      </c>
      <c r="Y66" s="99">
        <v>0</v>
      </c>
      <c r="Z66" s="99">
        <v>0</v>
      </c>
      <c r="AA66" s="99">
        <v>0</v>
      </c>
      <c r="AB66" s="99">
        <v>514631</v>
      </c>
      <c r="AC66" s="99" t="s">
        <v>103</v>
      </c>
      <c r="AD66" s="99">
        <v>0</v>
      </c>
      <c r="AE66" s="99">
        <f>V66</f>
        <v>2916240</v>
      </c>
      <c r="AF66" s="99">
        <v>0</v>
      </c>
      <c r="AG66" s="99"/>
      <c r="AH66" s="115" t="s">
        <v>322</v>
      </c>
      <c r="AI66" s="115" t="s">
        <v>326</v>
      </c>
      <c r="AJ66" s="113">
        <v>45642</v>
      </c>
    </row>
    <row r="67" spans="1:36" ht="55.05" customHeight="1" thickBot="1" x14ac:dyDescent="0.35">
      <c r="A67" s="1"/>
      <c r="B67" s="118"/>
      <c r="C67" s="102"/>
      <c r="D67" s="102"/>
      <c r="E67" s="102"/>
      <c r="F67" s="102"/>
      <c r="G67" s="102"/>
      <c r="H67" s="102"/>
      <c r="I67" s="102"/>
      <c r="J67" s="80" t="s">
        <v>278</v>
      </c>
      <c r="K67" s="80" t="s">
        <v>279</v>
      </c>
      <c r="L67" s="80" t="s">
        <v>280</v>
      </c>
      <c r="M67" s="81">
        <v>50</v>
      </c>
      <c r="N67" s="102"/>
      <c r="O67" s="102"/>
      <c r="P67" s="110"/>
      <c r="Q67" s="110"/>
      <c r="R67" s="110"/>
      <c r="S67" s="110"/>
      <c r="T67" s="100"/>
      <c r="U67" s="100"/>
      <c r="V67" s="100"/>
      <c r="W67" s="100"/>
      <c r="X67" s="100"/>
      <c r="Y67" s="100"/>
      <c r="Z67" s="100"/>
      <c r="AA67" s="100"/>
      <c r="AB67" s="100"/>
      <c r="AC67" s="100"/>
      <c r="AD67" s="100"/>
      <c r="AE67" s="100"/>
      <c r="AF67" s="100"/>
      <c r="AG67" s="100"/>
      <c r="AH67" s="116"/>
      <c r="AI67" s="116"/>
      <c r="AJ67" s="114"/>
    </row>
    <row r="68" spans="1:36" ht="50.55" customHeight="1" x14ac:dyDescent="0.3">
      <c r="A68" s="1"/>
      <c r="B68" s="117" t="s">
        <v>354</v>
      </c>
      <c r="C68" s="101" t="s">
        <v>355</v>
      </c>
      <c r="D68" s="101" t="s">
        <v>246</v>
      </c>
      <c r="E68" s="101" t="s">
        <v>245</v>
      </c>
      <c r="F68" s="101" t="s">
        <v>304</v>
      </c>
      <c r="G68" s="101" t="s">
        <v>305</v>
      </c>
      <c r="H68" s="101" t="s">
        <v>93</v>
      </c>
      <c r="I68" s="101" t="s">
        <v>93</v>
      </c>
      <c r="J68" s="76" t="s">
        <v>306</v>
      </c>
      <c r="K68" s="76" t="s">
        <v>307</v>
      </c>
      <c r="L68" s="76" t="s">
        <v>280</v>
      </c>
      <c r="M68" s="77">
        <v>80</v>
      </c>
      <c r="N68" s="101" t="s">
        <v>97</v>
      </c>
      <c r="O68" s="101" t="s">
        <v>123</v>
      </c>
      <c r="P68" s="101" t="s">
        <v>262</v>
      </c>
      <c r="Q68" s="101" t="s">
        <v>263</v>
      </c>
      <c r="R68" s="101" t="s">
        <v>101</v>
      </c>
      <c r="S68" s="101" t="s">
        <v>182</v>
      </c>
      <c r="T68" s="99">
        <f>U68</f>
        <v>2683125</v>
      </c>
      <c r="U68" s="99">
        <f>V68</f>
        <v>2683125</v>
      </c>
      <c r="V68" s="99">
        <v>2683125</v>
      </c>
      <c r="W68" s="99">
        <v>0</v>
      </c>
      <c r="X68" s="99">
        <v>0</v>
      </c>
      <c r="Y68" s="99">
        <v>0</v>
      </c>
      <c r="Z68" s="99">
        <v>0</v>
      </c>
      <c r="AA68" s="99">
        <v>0</v>
      </c>
      <c r="AB68" s="99">
        <v>516875</v>
      </c>
      <c r="AC68" s="99" t="s">
        <v>103</v>
      </c>
      <c r="AD68" s="99">
        <v>0</v>
      </c>
      <c r="AE68" s="99">
        <f>V68</f>
        <v>2683125</v>
      </c>
      <c r="AF68" s="99">
        <v>0</v>
      </c>
      <c r="AG68" s="99"/>
      <c r="AH68" s="111" t="s">
        <v>353</v>
      </c>
      <c r="AI68" s="111" t="s">
        <v>372</v>
      </c>
      <c r="AJ68" s="113">
        <v>45587</v>
      </c>
    </row>
    <row r="69" spans="1:36" ht="50.55" customHeight="1" thickBot="1" x14ac:dyDescent="0.35">
      <c r="A69" s="1"/>
      <c r="B69" s="118"/>
      <c r="C69" s="102"/>
      <c r="D69" s="102"/>
      <c r="E69" s="102"/>
      <c r="F69" s="102"/>
      <c r="G69" s="102"/>
      <c r="H69" s="102"/>
      <c r="I69" s="102"/>
      <c r="J69" s="80" t="s">
        <v>308</v>
      </c>
      <c r="K69" s="80" t="s">
        <v>309</v>
      </c>
      <c r="L69" s="80" t="s">
        <v>106</v>
      </c>
      <c r="M69" s="81">
        <v>80</v>
      </c>
      <c r="N69" s="102"/>
      <c r="O69" s="102"/>
      <c r="P69" s="102"/>
      <c r="Q69" s="102"/>
      <c r="R69" s="102"/>
      <c r="S69" s="102"/>
      <c r="T69" s="100"/>
      <c r="U69" s="100"/>
      <c r="V69" s="100"/>
      <c r="W69" s="100"/>
      <c r="X69" s="100"/>
      <c r="Y69" s="100"/>
      <c r="Z69" s="100"/>
      <c r="AA69" s="100"/>
      <c r="AB69" s="100"/>
      <c r="AC69" s="100"/>
      <c r="AD69" s="100"/>
      <c r="AE69" s="100"/>
      <c r="AF69" s="100"/>
      <c r="AG69" s="100"/>
      <c r="AH69" s="112"/>
      <c r="AI69" s="112"/>
      <c r="AJ69" s="114"/>
    </row>
    <row r="70" spans="1:36" ht="50.55" customHeight="1" x14ac:dyDescent="0.3">
      <c r="A70" s="1"/>
      <c r="B70" s="106" t="s">
        <v>356</v>
      </c>
      <c r="C70" s="104" t="s">
        <v>352</v>
      </c>
      <c r="D70" s="104" t="s">
        <v>246</v>
      </c>
      <c r="E70" s="101" t="s">
        <v>245</v>
      </c>
      <c r="F70" s="104" t="s">
        <v>357</v>
      </c>
      <c r="G70" s="104" t="s">
        <v>247</v>
      </c>
      <c r="H70" s="104" t="s">
        <v>93</v>
      </c>
      <c r="I70" s="104" t="s">
        <v>93</v>
      </c>
      <c r="J70" s="76" t="s">
        <v>276</v>
      </c>
      <c r="K70" s="76" t="s">
        <v>277</v>
      </c>
      <c r="L70" s="76" t="s">
        <v>195</v>
      </c>
      <c r="M70" s="88">
        <v>15</v>
      </c>
      <c r="N70" s="104" t="s">
        <v>97</v>
      </c>
      <c r="O70" s="101" t="s">
        <v>113</v>
      </c>
      <c r="P70" s="109" t="s">
        <v>262</v>
      </c>
      <c r="Q70" s="109" t="s">
        <v>263</v>
      </c>
      <c r="R70" s="109" t="s">
        <v>101</v>
      </c>
      <c r="S70" s="109" t="s">
        <v>182</v>
      </c>
      <c r="T70" s="97">
        <f>U70</f>
        <v>127500</v>
      </c>
      <c r="U70" s="97">
        <f>V70</f>
        <v>127500</v>
      </c>
      <c r="V70" s="97">
        <v>127500</v>
      </c>
      <c r="W70" s="97">
        <v>0</v>
      </c>
      <c r="X70" s="97">
        <v>0</v>
      </c>
      <c r="Y70" s="97">
        <v>0</v>
      </c>
      <c r="Z70" s="97">
        <v>0</v>
      </c>
      <c r="AA70" s="97">
        <v>0</v>
      </c>
      <c r="AB70" s="97">
        <v>22500</v>
      </c>
      <c r="AC70" s="97" t="s">
        <v>103</v>
      </c>
      <c r="AD70" s="97">
        <v>0</v>
      </c>
      <c r="AE70" s="97">
        <f>V70</f>
        <v>127500</v>
      </c>
      <c r="AF70" s="97">
        <v>0</v>
      </c>
      <c r="AG70" s="97"/>
      <c r="AH70" s="95" t="s">
        <v>337</v>
      </c>
      <c r="AI70" s="95" t="s">
        <v>347</v>
      </c>
      <c r="AJ70" s="93">
        <v>45734</v>
      </c>
    </row>
    <row r="71" spans="1:36" ht="58.05" customHeight="1" thickBot="1" x14ac:dyDescent="0.35">
      <c r="A71" s="1"/>
      <c r="B71" s="107"/>
      <c r="C71" s="105"/>
      <c r="D71" s="105"/>
      <c r="E71" s="102"/>
      <c r="F71" s="105"/>
      <c r="G71" s="105"/>
      <c r="H71" s="105"/>
      <c r="I71" s="105"/>
      <c r="J71" s="80" t="s">
        <v>278</v>
      </c>
      <c r="K71" s="80" t="s">
        <v>279</v>
      </c>
      <c r="L71" s="80" t="s">
        <v>280</v>
      </c>
      <c r="M71" s="81">
        <v>20</v>
      </c>
      <c r="N71" s="105"/>
      <c r="O71" s="103"/>
      <c r="P71" s="110"/>
      <c r="Q71" s="110"/>
      <c r="R71" s="110"/>
      <c r="S71" s="110"/>
      <c r="T71" s="98"/>
      <c r="U71" s="98"/>
      <c r="V71" s="98"/>
      <c r="W71" s="98"/>
      <c r="X71" s="98"/>
      <c r="Y71" s="98"/>
      <c r="Z71" s="98"/>
      <c r="AA71" s="98"/>
      <c r="AB71" s="98"/>
      <c r="AC71" s="98"/>
      <c r="AD71" s="98"/>
      <c r="AE71" s="98"/>
      <c r="AF71" s="98"/>
      <c r="AG71" s="98"/>
      <c r="AH71" s="96"/>
      <c r="AI71" s="96"/>
      <c r="AJ71" s="94"/>
    </row>
    <row r="72" spans="1:36" ht="58.05" customHeight="1" x14ac:dyDescent="0.3">
      <c r="A72" s="1"/>
      <c r="B72" s="106" t="s">
        <v>358</v>
      </c>
      <c r="C72" s="104" t="s">
        <v>359</v>
      </c>
      <c r="D72" s="104" t="s">
        <v>246</v>
      </c>
      <c r="E72" s="104" t="s">
        <v>245</v>
      </c>
      <c r="F72" s="104" t="s">
        <v>360</v>
      </c>
      <c r="G72" s="104" t="s">
        <v>247</v>
      </c>
      <c r="H72" s="104" t="s">
        <v>93</v>
      </c>
      <c r="I72" s="104" t="s">
        <v>93</v>
      </c>
      <c r="J72" s="76" t="s">
        <v>256</v>
      </c>
      <c r="K72" s="76" t="s">
        <v>257</v>
      </c>
      <c r="L72" s="76" t="s">
        <v>109</v>
      </c>
      <c r="M72" s="77">
        <v>73</v>
      </c>
      <c r="N72" s="108" t="s">
        <v>97</v>
      </c>
      <c r="O72" s="108" t="s">
        <v>98</v>
      </c>
      <c r="P72" s="108" t="s">
        <v>262</v>
      </c>
      <c r="Q72" s="108" t="s">
        <v>263</v>
      </c>
      <c r="R72" s="108" t="s">
        <v>101</v>
      </c>
      <c r="S72" s="108" t="s">
        <v>182</v>
      </c>
      <c r="T72" s="97">
        <f>U72</f>
        <v>2140405.4900000002</v>
      </c>
      <c r="U72" s="97">
        <f>V72</f>
        <v>2140405.4900000002</v>
      </c>
      <c r="V72" s="97">
        <v>2140405.4900000002</v>
      </c>
      <c r="W72" s="97">
        <v>0</v>
      </c>
      <c r="X72" s="97">
        <v>0</v>
      </c>
      <c r="Y72" s="97">
        <v>0</v>
      </c>
      <c r="Z72" s="97">
        <v>0</v>
      </c>
      <c r="AA72" s="97">
        <v>0</v>
      </c>
      <c r="AB72" s="97">
        <v>377718.62</v>
      </c>
      <c r="AC72" s="97" t="s">
        <v>103</v>
      </c>
      <c r="AD72" s="97">
        <v>0</v>
      </c>
      <c r="AE72" s="97">
        <f>V72</f>
        <v>2140405.4900000002</v>
      </c>
      <c r="AF72" s="97">
        <v>0</v>
      </c>
      <c r="AG72" s="97"/>
      <c r="AH72" s="95" t="s">
        <v>370</v>
      </c>
      <c r="AI72" s="95" t="s">
        <v>371</v>
      </c>
      <c r="AJ72" s="93">
        <v>45901</v>
      </c>
    </row>
    <row r="73" spans="1:36" ht="58.05" customHeight="1" thickBot="1" x14ac:dyDescent="0.35">
      <c r="A73" s="1"/>
      <c r="B73" s="107"/>
      <c r="C73" s="105"/>
      <c r="D73" s="105"/>
      <c r="E73" s="105"/>
      <c r="F73" s="105"/>
      <c r="G73" s="105"/>
      <c r="H73" s="105"/>
      <c r="I73" s="105"/>
      <c r="J73" s="80" t="s">
        <v>258</v>
      </c>
      <c r="K73" s="80" t="s">
        <v>259</v>
      </c>
      <c r="L73" s="80" t="s">
        <v>106</v>
      </c>
      <c r="M73" s="81">
        <v>73</v>
      </c>
      <c r="N73" s="102"/>
      <c r="O73" s="102"/>
      <c r="P73" s="102"/>
      <c r="Q73" s="102"/>
      <c r="R73" s="102"/>
      <c r="S73" s="102"/>
      <c r="T73" s="98"/>
      <c r="U73" s="98"/>
      <c r="V73" s="98"/>
      <c r="W73" s="98"/>
      <c r="X73" s="98"/>
      <c r="Y73" s="98"/>
      <c r="Z73" s="98"/>
      <c r="AA73" s="98"/>
      <c r="AB73" s="98"/>
      <c r="AC73" s="98"/>
      <c r="AD73" s="98"/>
      <c r="AE73" s="98"/>
      <c r="AF73" s="98"/>
      <c r="AG73" s="98"/>
      <c r="AH73" s="96"/>
      <c r="AI73" s="96"/>
      <c r="AJ73" s="94"/>
    </row>
    <row r="74" spans="1:36" ht="58.05" customHeight="1" x14ac:dyDescent="0.3">
      <c r="A74" s="1"/>
      <c r="B74" s="106" t="s">
        <v>366</v>
      </c>
      <c r="C74" s="104" t="s">
        <v>324</v>
      </c>
      <c r="D74" s="104" t="s">
        <v>246</v>
      </c>
      <c r="E74" s="104" t="s">
        <v>245</v>
      </c>
      <c r="F74" s="104" t="s">
        <v>318</v>
      </c>
      <c r="G74" s="104" t="s">
        <v>247</v>
      </c>
      <c r="H74" s="104" t="s">
        <v>93</v>
      </c>
      <c r="I74" s="104" t="s">
        <v>93</v>
      </c>
      <c r="J74" s="76" t="s">
        <v>298</v>
      </c>
      <c r="K74" s="76" t="s">
        <v>299</v>
      </c>
      <c r="L74" s="76" t="s">
        <v>195</v>
      </c>
      <c r="M74" s="77">
        <v>75</v>
      </c>
      <c r="N74" s="101" t="s">
        <v>97</v>
      </c>
      <c r="O74" s="101" t="s">
        <v>125</v>
      </c>
      <c r="P74" s="101" t="s">
        <v>262</v>
      </c>
      <c r="Q74" s="101" t="s">
        <v>263</v>
      </c>
      <c r="R74" s="101" t="s">
        <v>101</v>
      </c>
      <c r="S74" s="101" t="s">
        <v>182</v>
      </c>
      <c r="T74" s="97">
        <f>U74</f>
        <v>700000</v>
      </c>
      <c r="U74" s="99">
        <f>V74</f>
        <v>700000</v>
      </c>
      <c r="V74" s="99">
        <v>700000</v>
      </c>
      <c r="W74" s="99">
        <v>0</v>
      </c>
      <c r="X74" s="99">
        <v>0</v>
      </c>
      <c r="Y74" s="99">
        <v>0</v>
      </c>
      <c r="Z74" s="99">
        <v>0</v>
      </c>
      <c r="AA74" s="99">
        <v>0</v>
      </c>
      <c r="AB74" s="99">
        <v>300000</v>
      </c>
      <c r="AC74" s="99" t="s">
        <v>103</v>
      </c>
      <c r="AD74" s="99">
        <v>0</v>
      </c>
      <c r="AE74" s="99">
        <f>V74</f>
        <v>700000</v>
      </c>
      <c r="AF74" s="99">
        <v>0</v>
      </c>
      <c r="AG74" s="97"/>
      <c r="AH74" s="95" t="s">
        <v>337</v>
      </c>
      <c r="AI74" s="95" t="s">
        <v>347</v>
      </c>
      <c r="AJ74" s="93">
        <v>45734</v>
      </c>
    </row>
    <row r="75" spans="1:36" ht="58.05" customHeight="1" thickBot="1" x14ac:dyDescent="0.35">
      <c r="A75" s="1"/>
      <c r="B75" s="107"/>
      <c r="C75" s="105"/>
      <c r="D75" s="105"/>
      <c r="E75" s="105"/>
      <c r="F75" s="105"/>
      <c r="G75" s="105"/>
      <c r="H75" s="105"/>
      <c r="I75" s="105"/>
      <c r="J75" s="80" t="s">
        <v>300</v>
      </c>
      <c r="K75" s="80" t="s">
        <v>301</v>
      </c>
      <c r="L75" s="80" t="s">
        <v>280</v>
      </c>
      <c r="M75" s="81">
        <v>75</v>
      </c>
      <c r="N75" s="102"/>
      <c r="O75" s="103"/>
      <c r="P75" s="102"/>
      <c r="Q75" s="102"/>
      <c r="R75" s="102"/>
      <c r="S75" s="102"/>
      <c r="T75" s="98"/>
      <c r="U75" s="100"/>
      <c r="V75" s="100"/>
      <c r="W75" s="100"/>
      <c r="X75" s="100"/>
      <c r="Y75" s="100"/>
      <c r="Z75" s="100"/>
      <c r="AA75" s="100"/>
      <c r="AB75" s="100"/>
      <c r="AC75" s="100"/>
      <c r="AD75" s="100"/>
      <c r="AE75" s="100"/>
      <c r="AF75" s="100"/>
      <c r="AG75" s="98"/>
      <c r="AH75" s="96"/>
      <c r="AI75" s="96"/>
      <c r="AJ75" s="94"/>
    </row>
    <row r="76" spans="1:36" ht="58.05" customHeight="1" thickBot="1" x14ac:dyDescent="0.35">
      <c r="A76" s="1"/>
      <c r="B76" s="359" t="s">
        <v>373</v>
      </c>
      <c r="C76" s="360" t="s">
        <v>377</v>
      </c>
      <c r="D76" s="360" t="s">
        <v>246</v>
      </c>
      <c r="E76" s="360" t="s">
        <v>245</v>
      </c>
      <c r="F76" s="360" t="s">
        <v>381</v>
      </c>
      <c r="G76" s="360" t="s">
        <v>385</v>
      </c>
      <c r="H76" s="360" t="s">
        <v>93</v>
      </c>
      <c r="I76" s="360" t="s">
        <v>93</v>
      </c>
      <c r="J76" s="361" t="s">
        <v>392</v>
      </c>
      <c r="K76" s="361" t="s">
        <v>393</v>
      </c>
      <c r="L76" s="361" t="s">
        <v>109</v>
      </c>
      <c r="M76" s="362">
        <v>4</v>
      </c>
      <c r="N76" s="363" t="s">
        <v>97</v>
      </c>
      <c r="O76" s="363" t="s">
        <v>125</v>
      </c>
      <c r="P76" s="363" t="s">
        <v>262</v>
      </c>
      <c r="Q76" s="363" t="s">
        <v>263</v>
      </c>
      <c r="R76" s="363" t="s">
        <v>101</v>
      </c>
      <c r="S76" s="363" t="s">
        <v>182</v>
      </c>
      <c r="T76" s="364">
        <f>U76</f>
        <v>674391</v>
      </c>
      <c r="U76" s="364">
        <f>V76</f>
        <v>674391</v>
      </c>
      <c r="V76" s="364">
        <v>674391</v>
      </c>
      <c r="W76" s="364">
        <v>0</v>
      </c>
      <c r="X76" s="364">
        <v>0</v>
      </c>
      <c r="Y76" s="364">
        <v>0</v>
      </c>
      <c r="Z76" s="364">
        <v>0</v>
      </c>
      <c r="AA76" s="364">
        <v>0</v>
      </c>
      <c r="AB76" s="364">
        <v>35494.269999999997</v>
      </c>
      <c r="AC76" s="364" t="s">
        <v>103</v>
      </c>
      <c r="AD76" s="364">
        <v>0</v>
      </c>
      <c r="AE76" s="364">
        <f>V76</f>
        <v>674391</v>
      </c>
      <c r="AF76" s="364">
        <v>0</v>
      </c>
      <c r="AG76" s="364"/>
      <c r="AH76" s="365" t="s">
        <v>386</v>
      </c>
      <c r="AI76" s="365" t="s">
        <v>387</v>
      </c>
      <c r="AJ76" s="366"/>
    </row>
    <row r="77" spans="1:36" ht="58.05" customHeight="1" thickBot="1" x14ac:dyDescent="0.35">
      <c r="A77" s="1"/>
      <c r="B77" s="367"/>
      <c r="C77" s="368"/>
      <c r="D77" s="368"/>
      <c r="E77" s="368"/>
      <c r="F77" s="368"/>
      <c r="G77" s="368"/>
      <c r="H77" s="368"/>
      <c r="I77" s="368"/>
      <c r="J77" s="369" t="s">
        <v>394</v>
      </c>
      <c r="K77" s="369" t="s">
        <v>395</v>
      </c>
      <c r="L77" s="369" t="s">
        <v>106</v>
      </c>
      <c r="M77" s="370">
        <v>4</v>
      </c>
      <c r="N77" s="363"/>
      <c r="O77" s="363"/>
      <c r="P77" s="363"/>
      <c r="Q77" s="363"/>
      <c r="R77" s="363"/>
      <c r="S77" s="363"/>
      <c r="T77" s="364"/>
      <c r="U77" s="364"/>
      <c r="V77" s="364"/>
      <c r="W77" s="364"/>
      <c r="X77" s="364"/>
      <c r="Y77" s="364"/>
      <c r="Z77" s="364"/>
      <c r="AA77" s="364"/>
      <c r="AB77" s="364"/>
      <c r="AC77" s="364"/>
      <c r="AD77" s="364"/>
      <c r="AE77" s="364"/>
      <c r="AF77" s="364"/>
      <c r="AG77" s="364"/>
      <c r="AH77" s="365"/>
      <c r="AI77" s="365"/>
      <c r="AJ77" s="366"/>
    </row>
    <row r="78" spans="1:36" ht="58.05" customHeight="1" thickBot="1" x14ac:dyDescent="0.35">
      <c r="A78" s="1"/>
      <c r="B78" s="359" t="s">
        <v>374</v>
      </c>
      <c r="C78" s="360" t="s">
        <v>378</v>
      </c>
      <c r="D78" s="360" t="s">
        <v>246</v>
      </c>
      <c r="E78" s="360" t="s">
        <v>245</v>
      </c>
      <c r="F78" s="360" t="s">
        <v>382</v>
      </c>
      <c r="G78" s="360" t="s">
        <v>385</v>
      </c>
      <c r="H78" s="360" t="s">
        <v>93</v>
      </c>
      <c r="I78" s="360" t="s">
        <v>93</v>
      </c>
      <c r="J78" s="361" t="s">
        <v>392</v>
      </c>
      <c r="K78" s="361" t="s">
        <v>393</v>
      </c>
      <c r="L78" s="361" t="s">
        <v>109</v>
      </c>
      <c r="M78" s="362">
        <v>6</v>
      </c>
      <c r="N78" s="363" t="s">
        <v>97</v>
      </c>
      <c r="O78" s="363" t="s">
        <v>117</v>
      </c>
      <c r="P78" s="363" t="s">
        <v>262</v>
      </c>
      <c r="Q78" s="363" t="s">
        <v>263</v>
      </c>
      <c r="R78" s="363" t="s">
        <v>101</v>
      </c>
      <c r="S78" s="363" t="s">
        <v>182</v>
      </c>
      <c r="T78" s="364">
        <f>U78</f>
        <v>146297</v>
      </c>
      <c r="U78" s="364">
        <f>V78</f>
        <v>146297</v>
      </c>
      <c r="V78" s="364">
        <v>146297</v>
      </c>
      <c r="W78" s="364">
        <v>0</v>
      </c>
      <c r="X78" s="364">
        <v>0</v>
      </c>
      <c r="Y78" s="364">
        <v>0</v>
      </c>
      <c r="Z78" s="364">
        <v>0</v>
      </c>
      <c r="AA78" s="364">
        <v>0</v>
      </c>
      <c r="AB78" s="364">
        <v>7700</v>
      </c>
      <c r="AC78" s="364" t="s">
        <v>103</v>
      </c>
      <c r="AD78" s="364">
        <v>0</v>
      </c>
      <c r="AE78" s="364">
        <f>V78</f>
        <v>146297</v>
      </c>
      <c r="AF78" s="364">
        <v>0</v>
      </c>
      <c r="AG78" s="364"/>
      <c r="AH78" s="365" t="s">
        <v>390</v>
      </c>
      <c r="AI78" s="365" t="s">
        <v>396</v>
      </c>
      <c r="AJ78" s="366"/>
    </row>
    <row r="79" spans="1:36" ht="58.05" customHeight="1" thickBot="1" x14ac:dyDescent="0.35">
      <c r="A79" s="1"/>
      <c r="B79" s="367"/>
      <c r="C79" s="368"/>
      <c r="D79" s="368"/>
      <c r="E79" s="368"/>
      <c r="F79" s="368"/>
      <c r="G79" s="368"/>
      <c r="H79" s="368"/>
      <c r="I79" s="368"/>
      <c r="J79" s="369" t="s">
        <v>394</v>
      </c>
      <c r="K79" s="369" t="s">
        <v>395</v>
      </c>
      <c r="L79" s="369" t="s">
        <v>106</v>
      </c>
      <c r="M79" s="370">
        <v>6</v>
      </c>
      <c r="N79" s="363"/>
      <c r="O79" s="363"/>
      <c r="P79" s="363"/>
      <c r="Q79" s="363"/>
      <c r="R79" s="363"/>
      <c r="S79" s="363"/>
      <c r="T79" s="364"/>
      <c r="U79" s="364"/>
      <c r="V79" s="364"/>
      <c r="W79" s="364"/>
      <c r="X79" s="364"/>
      <c r="Y79" s="364"/>
      <c r="Z79" s="364"/>
      <c r="AA79" s="364"/>
      <c r="AB79" s="364"/>
      <c r="AC79" s="364"/>
      <c r="AD79" s="364"/>
      <c r="AE79" s="364"/>
      <c r="AF79" s="364"/>
      <c r="AG79" s="364"/>
      <c r="AH79" s="365"/>
      <c r="AI79" s="365"/>
      <c r="AJ79" s="366"/>
    </row>
    <row r="80" spans="1:36" ht="58.05" customHeight="1" thickBot="1" x14ac:dyDescent="0.35">
      <c r="A80" s="1"/>
      <c r="B80" s="371" t="s">
        <v>375</v>
      </c>
      <c r="C80" s="372" t="s">
        <v>379</v>
      </c>
      <c r="D80" s="372" t="s">
        <v>246</v>
      </c>
      <c r="E80" s="372" t="s">
        <v>245</v>
      </c>
      <c r="F80" s="372" t="s">
        <v>383</v>
      </c>
      <c r="G80" s="372" t="s">
        <v>385</v>
      </c>
      <c r="H80" s="372" t="s">
        <v>93</v>
      </c>
      <c r="I80" s="372" t="s">
        <v>93</v>
      </c>
      <c r="J80" s="361" t="s">
        <v>392</v>
      </c>
      <c r="K80" s="361" t="s">
        <v>393</v>
      </c>
      <c r="L80" s="361" t="s">
        <v>109</v>
      </c>
      <c r="M80" s="373">
        <v>18</v>
      </c>
      <c r="N80" s="363" t="s">
        <v>97</v>
      </c>
      <c r="O80" s="363" t="s">
        <v>113</v>
      </c>
      <c r="P80" s="363" t="s">
        <v>262</v>
      </c>
      <c r="Q80" s="363" t="s">
        <v>263</v>
      </c>
      <c r="R80" s="363" t="s">
        <v>101</v>
      </c>
      <c r="S80" s="363" t="s">
        <v>182</v>
      </c>
      <c r="T80" s="364">
        <f>U80</f>
        <v>3543500</v>
      </c>
      <c r="U80" s="364">
        <f>V80</f>
        <v>3543500</v>
      </c>
      <c r="V80" s="364">
        <v>3543500</v>
      </c>
      <c r="W80" s="364">
        <v>0</v>
      </c>
      <c r="X80" s="364">
        <v>0</v>
      </c>
      <c r="Y80" s="364">
        <v>0</v>
      </c>
      <c r="Z80" s="364">
        <v>0</v>
      </c>
      <c r="AA80" s="364">
        <v>0</v>
      </c>
      <c r="AB80" s="364">
        <v>186500</v>
      </c>
      <c r="AC80" s="364" t="s">
        <v>103</v>
      </c>
      <c r="AD80" s="364">
        <v>0</v>
      </c>
      <c r="AE80" s="364">
        <f>V80</f>
        <v>3543500</v>
      </c>
      <c r="AF80" s="364">
        <v>0</v>
      </c>
      <c r="AG80" s="364"/>
      <c r="AH80" s="365" t="s">
        <v>388</v>
      </c>
      <c r="AI80" s="365" t="s">
        <v>389</v>
      </c>
      <c r="AJ80" s="366"/>
    </row>
    <row r="81" spans="1:36" ht="58.05" customHeight="1" thickBot="1" x14ac:dyDescent="0.35">
      <c r="A81" s="1"/>
      <c r="B81" s="371"/>
      <c r="C81" s="372"/>
      <c r="D81" s="372"/>
      <c r="E81" s="372"/>
      <c r="F81" s="372"/>
      <c r="G81" s="372"/>
      <c r="H81" s="372"/>
      <c r="I81" s="372"/>
      <c r="J81" s="369" t="s">
        <v>394</v>
      </c>
      <c r="K81" s="369" t="s">
        <v>395</v>
      </c>
      <c r="L81" s="369" t="s">
        <v>106</v>
      </c>
      <c r="M81" s="374">
        <v>18</v>
      </c>
      <c r="N81" s="363"/>
      <c r="O81" s="363"/>
      <c r="P81" s="363"/>
      <c r="Q81" s="363"/>
      <c r="R81" s="363"/>
      <c r="S81" s="363"/>
      <c r="T81" s="364"/>
      <c r="U81" s="364"/>
      <c r="V81" s="364"/>
      <c r="W81" s="364"/>
      <c r="X81" s="364"/>
      <c r="Y81" s="364"/>
      <c r="Z81" s="364"/>
      <c r="AA81" s="364"/>
      <c r="AB81" s="364"/>
      <c r="AC81" s="364"/>
      <c r="AD81" s="364"/>
      <c r="AE81" s="364"/>
      <c r="AF81" s="364"/>
      <c r="AG81" s="364"/>
      <c r="AH81" s="365"/>
      <c r="AI81" s="365"/>
      <c r="AJ81" s="366"/>
    </row>
    <row r="82" spans="1:36" ht="58.05" customHeight="1" thickBot="1" x14ac:dyDescent="0.35">
      <c r="A82" s="1"/>
      <c r="B82" s="359" t="s">
        <v>376</v>
      </c>
      <c r="C82" s="360" t="s">
        <v>380</v>
      </c>
      <c r="D82" s="360" t="s">
        <v>246</v>
      </c>
      <c r="E82" s="360" t="s">
        <v>245</v>
      </c>
      <c r="F82" s="360" t="s">
        <v>384</v>
      </c>
      <c r="G82" s="360" t="s">
        <v>385</v>
      </c>
      <c r="H82" s="360" t="s">
        <v>93</v>
      </c>
      <c r="I82" s="360" t="s">
        <v>93</v>
      </c>
      <c r="J82" s="361" t="s">
        <v>392</v>
      </c>
      <c r="K82" s="361" t="s">
        <v>393</v>
      </c>
      <c r="L82" s="361" t="s">
        <v>109</v>
      </c>
      <c r="M82" s="362">
        <v>2</v>
      </c>
      <c r="N82" s="363" t="s">
        <v>97</v>
      </c>
      <c r="O82" s="363" t="s">
        <v>119</v>
      </c>
      <c r="P82" s="363" t="s">
        <v>262</v>
      </c>
      <c r="Q82" s="363" t="s">
        <v>263</v>
      </c>
      <c r="R82" s="363" t="s">
        <v>101</v>
      </c>
      <c r="S82" s="363" t="s">
        <v>182</v>
      </c>
      <c r="T82" s="364">
        <f>U82</f>
        <v>100000</v>
      </c>
      <c r="U82" s="364">
        <f>V82</f>
        <v>100000</v>
      </c>
      <c r="V82" s="364">
        <v>100000</v>
      </c>
      <c r="W82" s="364">
        <v>0</v>
      </c>
      <c r="X82" s="364">
        <v>0</v>
      </c>
      <c r="Y82" s="364">
        <v>0</v>
      </c>
      <c r="Z82" s="364">
        <v>0</v>
      </c>
      <c r="AA82" s="364">
        <v>0</v>
      </c>
      <c r="AB82" s="364">
        <v>5264</v>
      </c>
      <c r="AC82" s="364" t="s">
        <v>103</v>
      </c>
      <c r="AD82" s="364">
        <v>0</v>
      </c>
      <c r="AE82" s="364">
        <f>V82</f>
        <v>100000</v>
      </c>
      <c r="AF82" s="364">
        <v>0</v>
      </c>
      <c r="AG82" s="364"/>
      <c r="AH82" s="365" t="s">
        <v>390</v>
      </c>
      <c r="AI82" s="365" t="s">
        <v>386</v>
      </c>
      <c r="AJ82" s="366"/>
    </row>
    <row r="83" spans="1:36" ht="58.05" customHeight="1" thickBot="1" x14ac:dyDescent="0.35">
      <c r="A83" s="1"/>
      <c r="B83" s="367"/>
      <c r="C83" s="368"/>
      <c r="D83" s="368"/>
      <c r="E83" s="368"/>
      <c r="F83" s="368"/>
      <c r="G83" s="368"/>
      <c r="H83" s="368"/>
      <c r="I83" s="368"/>
      <c r="J83" s="369" t="s">
        <v>394</v>
      </c>
      <c r="K83" s="369" t="s">
        <v>395</v>
      </c>
      <c r="L83" s="369" t="s">
        <v>106</v>
      </c>
      <c r="M83" s="370">
        <v>2</v>
      </c>
      <c r="N83" s="363"/>
      <c r="O83" s="363"/>
      <c r="P83" s="363"/>
      <c r="Q83" s="363"/>
      <c r="R83" s="363"/>
      <c r="S83" s="363"/>
      <c r="T83" s="364"/>
      <c r="U83" s="364"/>
      <c r="V83" s="364"/>
      <c r="W83" s="364"/>
      <c r="X83" s="364"/>
      <c r="Y83" s="364"/>
      <c r="Z83" s="364"/>
      <c r="AA83" s="364"/>
      <c r="AB83" s="364"/>
      <c r="AC83" s="364"/>
      <c r="AD83" s="364"/>
      <c r="AE83" s="364"/>
      <c r="AF83" s="364"/>
      <c r="AG83" s="364"/>
      <c r="AH83" s="365"/>
      <c r="AI83" s="365"/>
      <c r="AJ83" s="366"/>
    </row>
    <row r="84" spans="1:36" x14ac:dyDescent="0.3">
      <c r="A84" s="9"/>
      <c r="B84" s="125" t="s">
        <v>73</v>
      </c>
      <c r="C84" s="125"/>
      <c r="D84" s="125"/>
      <c r="E84" s="125"/>
      <c r="F84" s="125"/>
      <c r="G84" s="125"/>
      <c r="H84" s="125"/>
      <c r="I84" s="125"/>
      <c r="J84" s="125"/>
      <c r="K84" s="9"/>
      <c r="L84" s="9"/>
      <c r="M84" s="9"/>
      <c r="N84" s="9"/>
      <c r="O84" s="9"/>
      <c r="P84" s="9"/>
      <c r="Q84" s="9"/>
      <c r="R84" s="9"/>
      <c r="S84" s="9"/>
      <c r="T84" s="9"/>
      <c r="U84" s="9"/>
      <c r="V84" s="9"/>
      <c r="W84" s="9"/>
      <c r="X84" s="9"/>
      <c r="Y84" s="9"/>
      <c r="Z84" s="9"/>
      <c r="AA84" s="9"/>
      <c r="AB84" s="9"/>
      <c r="AC84" s="9"/>
      <c r="AD84" s="9"/>
      <c r="AE84" s="9"/>
      <c r="AF84" s="9"/>
      <c r="AG84" s="9"/>
      <c r="AH84" s="9"/>
      <c r="AI84" s="9"/>
      <c r="AJ84" s="9"/>
    </row>
    <row r="85" spans="1:36" x14ac:dyDescent="0.3">
      <c r="A85" s="14"/>
      <c r="B85" s="125" t="s">
        <v>74</v>
      </c>
      <c r="C85" s="125"/>
      <c r="D85" s="125"/>
      <c r="E85" s="125"/>
      <c r="F85" s="125"/>
      <c r="G85" s="125"/>
      <c r="H85" s="125"/>
      <c r="I85" s="125"/>
      <c r="J85" s="125"/>
      <c r="K85" s="9"/>
      <c r="L85" s="9"/>
      <c r="M85" s="9"/>
      <c r="N85" s="9"/>
      <c r="O85" s="9"/>
      <c r="P85" s="9"/>
      <c r="Q85" s="9"/>
      <c r="R85" s="9"/>
      <c r="S85" s="9"/>
      <c r="T85" s="9"/>
      <c r="U85" s="9"/>
      <c r="V85" s="9"/>
      <c r="W85" s="9"/>
      <c r="X85" s="9"/>
      <c r="Y85" s="9"/>
      <c r="Z85" s="9"/>
      <c r="AA85" s="9"/>
      <c r="AB85" s="9"/>
      <c r="AC85" s="9"/>
      <c r="AD85" s="9"/>
      <c r="AE85" s="9"/>
      <c r="AF85" s="9"/>
      <c r="AG85" s="9"/>
      <c r="AH85" s="9"/>
      <c r="AI85" s="9"/>
      <c r="AJ85" s="9"/>
    </row>
    <row r="86" spans="1:36" x14ac:dyDescent="0.3">
      <c r="A86" s="14"/>
      <c r="B86" s="69"/>
      <c r="C86" s="69"/>
      <c r="D86" s="69"/>
      <c r="E86" s="69"/>
      <c r="F86" s="69"/>
      <c r="G86" s="69"/>
      <c r="H86" s="69"/>
      <c r="I86" s="69"/>
      <c r="J86" s="69"/>
      <c r="K86" s="9"/>
      <c r="L86" s="9"/>
      <c r="M86" s="9"/>
      <c r="N86" s="9"/>
      <c r="O86" s="9"/>
      <c r="P86" s="9"/>
      <c r="Q86" s="9"/>
      <c r="R86" s="9"/>
      <c r="S86" s="9"/>
      <c r="T86" s="9"/>
      <c r="U86" s="9"/>
      <c r="V86" s="9"/>
      <c r="W86" s="9"/>
      <c r="X86" s="9"/>
      <c r="Y86" s="9"/>
      <c r="Z86" s="9"/>
      <c r="AA86" s="9"/>
      <c r="AB86" s="9"/>
      <c r="AC86" s="9"/>
      <c r="AD86" s="9"/>
      <c r="AE86" s="9"/>
      <c r="AF86" s="9"/>
      <c r="AG86" s="9"/>
      <c r="AH86" s="9"/>
      <c r="AI86" s="9"/>
      <c r="AJ86" s="9"/>
    </row>
    <row r="87" spans="1:36" s="68" customFormat="1" ht="18" customHeight="1" x14ac:dyDescent="0.3">
      <c r="A87" s="67"/>
      <c r="B87" s="91" t="s">
        <v>361</v>
      </c>
      <c r="C87" s="91"/>
      <c r="D87" s="91"/>
      <c r="E87" s="91"/>
      <c r="F87" s="91"/>
      <c r="G87" s="91"/>
      <c r="H87" s="91"/>
      <c r="I87" s="91"/>
      <c r="J87" s="91"/>
      <c r="K87" s="91"/>
      <c r="L87" s="91"/>
      <c r="M87" s="91"/>
      <c r="N87" s="91"/>
      <c r="O87" s="91"/>
      <c r="P87" s="67"/>
      <c r="Q87" s="67"/>
      <c r="R87" s="67"/>
      <c r="S87" s="67"/>
      <c r="T87" s="67"/>
      <c r="U87" s="67"/>
      <c r="V87" s="67"/>
      <c r="W87" s="67"/>
      <c r="X87" s="67"/>
      <c r="Y87" s="67"/>
      <c r="Z87" s="67"/>
      <c r="AA87" s="67"/>
      <c r="AB87" s="67"/>
      <c r="AC87" s="67"/>
      <c r="AD87" s="67"/>
      <c r="AE87" s="67"/>
      <c r="AF87" s="67"/>
      <c r="AG87" s="67"/>
      <c r="AH87" s="67"/>
      <c r="AI87" s="67"/>
      <c r="AJ87" s="67"/>
    </row>
    <row r="88" spans="1:36" ht="15.6" x14ac:dyDescent="0.3">
      <c r="A88" s="1"/>
      <c r="B88" s="92" t="s">
        <v>364</v>
      </c>
      <c r="C88" s="92"/>
      <c r="D88" s="92"/>
      <c r="E88" s="92"/>
      <c r="F88" s="92"/>
      <c r="G88" s="92"/>
      <c r="H88" s="92"/>
      <c r="I88" s="92"/>
      <c r="J88" s="92"/>
      <c r="K88" s="1"/>
      <c r="L88" s="1"/>
      <c r="M88" s="1"/>
      <c r="N88" s="1"/>
      <c r="O88" s="1"/>
      <c r="P88" s="1"/>
      <c r="Q88" s="1"/>
      <c r="R88" s="1"/>
      <c r="S88" s="1"/>
      <c r="T88" s="1"/>
      <c r="U88" s="1"/>
      <c r="V88" s="1"/>
      <c r="W88" s="1"/>
      <c r="X88" s="1"/>
      <c r="Y88" s="1"/>
      <c r="Z88" s="1"/>
      <c r="AA88" s="1"/>
      <c r="AB88" s="1"/>
      <c r="AC88" s="1"/>
      <c r="AD88" s="1"/>
      <c r="AE88" s="1"/>
      <c r="AF88" s="1"/>
      <c r="AG88" s="1"/>
      <c r="AH88" s="1"/>
      <c r="AI88" s="1"/>
      <c r="AJ88" s="1"/>
    </row>
    <row r="89" spans="1:36" ht="15.6" x14ac:dyDescent="0.3">
      <c r="A89" s="1"/>
      <c r="B89" s="92" t="s">
        <v>369</v>
      </c>
      <c r="C89" s="92"/>
      <c r="D89" s="92"/>
      <c r="E89" s="92"/>
      <c r="F89" s="92"/>
      <c r="G89" s="92"/>
      <c r="H89" s="92"/>
      <c r="I89" s="92"/>
      <c r="J89" s="92"/>
      <c r="K89" s="1"/>
      <c r="L89" s="1"/>
      <c r="M89" s="1"/>
      <c r="N89" s="1"/>
      <c r="O89" s="1"/>
      <c r="P89" s="1"/>
      <c r="Q89" s="1"/>
      <c r="R89" s="1"/>
      <c r="S89" s="1"/>
      <c r="T89" s="1"/>
      <c r="U89" s="1"/>
      <c r="V89" s="1"/>
      <c r="W89" s="1"/>
      <c r="X89" s="1"/>
      <c r="Y89" s="1"/>
      <c r="Z89" s="1"/>
      <c r="AA89" s="1"/>
      <c r="AB89" s="1"/>
      <c r="AC89" s="1"/>
      <c r="AD89" s="1"/>
      <c r="AE89" s="1"/>
      <c r="AF89" s="1"/>
      <c r="AG89" s="1"/>
      <c r="AH89" s="1"/>
      <c r="AI89" s="1"/>
      <c r="AJ89" s="1"/>
    </row>
    <row r="90" spans="1:36" x14ac:dyDescent="0.3">
      <c r="A90" s="1"/>
      <c r="B90" s="178" t="s">
        <v>24</v>
      </c>
      <c r="C90" s="178"/>
      <c r="D90" s="178"/>
      <c r="E90" s="178"/>
      <c r="F90" s="178"/>
      <c r="G90" s="178"/>
      <c r="H90" s="178"/>
      <c r="I90" s="178"/>
      <c r="J90" s="178"/>
      <c r="K90" s="178"/>
      <c r="L90" s="178"/>
      <c r="M90" s="178"/>
      <c r="N90" s="178"/>
      <c r="O90" s="178"/>
      <c r="P90" s="178"/>
      <c r="Q90" s="178"/>
      <c r="R90" s="178"/>
      <c r="S90" s="178"/>
      <c r="T90" s="178"/>
      <c r="U90" s="178"/>
      <c r="V90" s="178"/>
      <c r="W90" s="178"/>
      <c r="X90" s="178"/>
      <c r="Y90" s="178"/>
      <c r="Z90" s="178"/>
      <c r="AA90" s="178"/>
      <c r="AB90" s="178"/>
      <c r="AC90" s="178"/>
      <c r="AD90" s="178"/>
      <c r="AE90" s="178"/>
      <c r="AF90" s="178"/>
      <c r="AG90" s="178"/>
      <c r="AH90" s="178"/>
      <c r="AI90" s="178"/>
      <c r="AJ90" s="178"/>
    </row>
  </sheetData>
  <mergeCells count="1030">
    <mergeCell ref="F28:F33"/>
    <mergeCell ref="H28:H33"/>
    <mergeCell ref="I28:I33"/>
    <mergeCell ref="J31:J33"/>
    <mergeCell ref="B56:B57"/>
    <mergeCell ref="C56:C57"/>
    <mergeCell ref="D56:D57"/>
    <mergeCell ref="E56:E57"/>
    <mergeCell ref="AG28:AG33"/>
    <mergeCell ref="C44:C47"/>
    <mergeCell ref="B44:B47"/>
    <mergeCell ref="D44:D47"/>
    <mergeCell ref="E44:E47"/>
    <mergeCell ref="G44:G47"/>
    <mergeCell ref="T44:T47"/>
    <mergeCell ref="AE56:AE57"/>
    <mergeCell ref="AF56:AF57"/>
    <mergeCell ref="AG56:AG57"/>
    <mergeCell ref="Z56:Z57"/>
    <mergeCell ref="AA56:AA57"/>
    <mergeCell ref="AB56:AB57"/>
    <mergeCell ref="B28:B35"/>
    <mergeCell ref="C28:C35"/>
    <mergeCell ref="D28:D35"/>
    <mergeCell ref="AB42:AB43"/>
    <mergeCell ref="AC42:AC43"/>
    <mergeCell ref="H42:H43"/>
    <mergeCell ref="I42:I43"/>
    <mergeCell ref="N42:N43"/>
    <mergeCell ref="O42:O43"/>
    <mergeCell ref="P42:P43"/>
    <mergeCell ref="Q42:Q43"/>
    <mergeCell ref="F20:F23"/>
    <mergeCell ref="H20:H23"/>
    <mergeCell ref="I20:I23"/>
    <mergeCell ref="J20:J22"/>
    <mergeCell ref="K20:K22"/>
    <mergeCell ref="L20:L22"/>
    <mergeCell ref="M20:M22"/>
    <mergeCell ref="N20:N23"/>
    <mergeCell ref="O20:O23"/>
    <mergeCell ref="P20:P23"/>
    <mergeCell ref="Q20:Q23"/>
    <mergeCell ref="R20:R23"/>
    <mergeCell ref="S20:S23"/>
    <mergeCell ref="U20:U23"/>
    <mergeCell ref="V20:V23"/>
    <mergeCell ref="W20:W23"/>
    <mergeCell ref="X20:X23"/>
    <mergeCell ref="AA20:AA23"/>
    <mergeCell ref="AB20:AB23"/>
    <mergeCell ref="AC20:AC23"/>
    <mergeCell ref="V24:V25"/>
    <mergeCell ref="U24:U25"/>
    <mergeCell ref="R42:R43"/>
    <mergeCell ref="S42:S43"/>
    <mergeCell ref="V42:V43"/>
    <mergeCell ref="W42:W43"/>
    <mergeCell ref="X42:X43"/>
    <mergeCell ref="Y42:Y43"/>
    <mergeCell ref="Z42:Z43"/>
    <mergeCell ref="AA42:AA43"/>
    <mergeCell ref="P38:P41"/>
    <mergeCell ref="Z38:Z41"/>
    <mergeCell ref="K31:K33"/>
    <mergeCell ref="L31:L33"/>
    <mergeCell ref="M31:M33"/>
    <mergeCell ref="N28:N33"/>
    <mergeCell ref="O28:O33"/>
    <mergeCell ref="R34:R35"/>
    <mergeCell ref="S34:S35"/>
    <mergeCell ref="T28:T35"/>
    <mergeCell ref="U34:U35"/>
    <mergeCell ref="V34:V35"/>
    <mergeCell ref="Z28:Z33"/>
    <mergeCell ref="L28:L30"/>
    <mergeCell ref="M28:M30"/>
    <mergeCell ref="U28:U33"/>
    <mergeCell ref="V28:V33"/>
    <mergeCell ref="W28:W33"/>
    <mergeCell ref="X28:X33"/>
    <mergeCell ref="Y28:Y33"/>
    <mergeCell ref="P28:P33"/>
    <mergeCell ref="Q28:Q33"/>
    <mergeCell ref="R28:R33"/>
    <mergeCell ref="S28:S33"/>
    <mergeCell ref="R24:R25"/>
    <mergeCell ref="S26:S27"/>
    <mergeCell ref="S24:S25"/>
    <mergeCell ref="T20:T27"/>
    <mergeCell ref="Y20:Y23"/>
    <mergeCell ref="Z20:Z23"/>
    <mergeCell ref="B18:B19"/>
    <mergeCell ref="C18:C19"/>
    <mergeCell ref="D18:D19"/>
    <mergeCell ref="E18:E19"/>
    <mergeCell ref="F18:F19"/>
    <mergeCell ref="G18:G19"/>
    <mergeCell ref="H18:H19"/>
    <mergeCell ref="I18:I19"/>
    <mergeCell ref="N18:N19"/>
    <mergeCell ref="U18:U19"/>
    <mergeCell ref="V18:V19"/>
    <mergeCell ref="W18:W19"/>
    <mergeCell ref="AG18:AG19"/>
    <mergeCell ref="AH18:AH19"/>
    <mergeCell ref="AI18:AI19"/>
    <mergeCell ref="AJ18:AJ19"/>
    <mergeCell ref="X18:X19"/>
    <mergeCell ref="Y18:Y19"/>
    <mergeCell ref="Z18:Z19"/>
    <mergeCell ref="AA18:AA19"/>
    <mergeCell ref="AB18:AB19"/>
    <mergeCell ref="AC18:AC19"/>
    <mergeCell ref="AD18:AD19"/>
    <mergeCell ref="AE18:AE19"/>
    <mergeCell ref="AF18:AF19"/>
    <mergeCell ref="E16:E17"/>
    <mergeCell ref="F16:F17"/>
    <mergeCell ref="G16:G17"/>
    <mergeCell ref="H16:H17"/>
    <mergeCell ref="I16:I17"/>
    <mergeCell ref="N16:N17"/>
    <mergeCell ref="AH16:AH17"/>
    <mergeCell ref="AI16:AI17"/>
    <mergeCell ref="AJ16:AJ17"/>
    <mergeCell ref="X16:X17"/>
    <mergeCell ref="Y16:Y17"/>
    <mergeCell ref="Z16:Z17"/>
    <mergeCell ref="AA16:AA17"/>
    <mergeCell ref="AB16:AB17"/>
    <mergeCell ref="AC16:AC17"/>
    <mergeCell ref="AD16:AD17"/>
    <mergeCell ref="AE16:AE17"/>
    <mergeCell ref="AF16:AF17"/>
    <mergeCell ref="AG16:AG17"/>
    <mergeCell ref="B1:AI1"/>
    <mergeCell ref="B3:B4"/>
    <mergeCell ref="C3:C4"/>
    <mergeCell ref="D3:D4"/>
    <mergeCell ref="E3:E4"/>
    <mergeCell ref="F3:F4"/>
    <mergeCell ref="G3:G4"/>
    <mergeCell ref="H3:H4"/>
    <mergeCell ref="I3:I4"/>
    <mergeCell ref="J3:M3"/>
    <mergeCell ref="AG3:AG4"/>
    <mergeCell ref="AH3:AH4"/>
    <mergeCell ref="AI3:AI4"/>
    <mergeCell ref="H10:H11"/>
    <mergeCell ref="I10:I11"/>
    <mergeCell ref="F6:F7"/>
    <mergeCell ref="F8:F9"/>
    <mergeCell ref="F10:F11"/>
    <mergeCell ref="X6:X7"/>
    <mergeCell ref="AC6:AC7"/>
    <mergeCell ref="AB6:AB7"/>
    <mergeCell ref="AD8:AD9"/>
    <mergeCell ref="AB8:AB9"/>
    <mergeCell ref="R10:R11"/>
    <mergeCell ref="Q10:Q11"/>
    <mergeCell ref="P10:P11"/>
    <mergeCell ref="W6:W7"/>
    <mergeCell ref="V6:V7"/>
    <mergeCell ref="U6:U7"/>
    <mergeCell ref="W8:W9"/>
    <mergeCell ref="V8:V9"/>
    <mergeCell ref="U8:U9"/>
    <mergeCell ref="AJ3:AJ4"/>
    <mergeCell ref="B90:AJ90"/>
    <mergeCell ref="T3:T4"/>
    <mergeCell ref="U3:U4"/>
    <mergeCell ref="V3:AA3"/>
    <mergeCell ref="AB3:AB4"/>
    <mergeCell ref="AC3:AC4"/>
    <mergeCell ref="AD3:AF3"/>
    <mergeCell ref="N3:N4"/>
    <mergeCell ref="O3:O4"/>
    <mergeCell ref="P3:P4"/>
    <mergeCell ref="Q3:Q4"/>
    <mergeCell ref="R3:R4"/>
    <mergeCell ref="S3:S4"/>
    <mergeCell ref="B12:B15"/>
    <mergeCell ref="G12:G15"/>
    <mergeCell ref="F12:F13"/>
    <mergeCell ref="F14:F15"/>
    <mergeCell ref="E12:E15"/>
    <mergeCell ref="D12:D15"/>
    <mergeCell ref="C12:C15"/>
    <mergeCell ref="H12:H13"/>
    <mergeCell ref="I12:I13"/>
    <mergeCell ref="H14:H15"/>
    <mergeCell ref="G6:G11"/>
    <mergeCell ref="E6:E11"/>
    <mergeCell ref="D6:D11"/>
    <mergeCell ref="C6:C11"/>
    <mergeCell ref="B6:B11"/>
    <mergeCell ref="B16:B17"/>
    <mergeCell ref="C16:C17"/>
    <mergeCell ref="D16:D17"/>
    <mergeCell ref="O14:O15"/>
    <mergeCell ref="N10:N11"/>
    <mergeCell ref="T6:T11"/>
    <mergeCell ref="O12:O13"/>
    <mergeCell ref="N12:N13"/>
    <mergeCell ref="S10:S11"/>
    <mergeCell ref="T12:T15"/>
    <mergeCell ref="I14:I15"/>
    <mergeCell ref="H6:H7"/>
    <mergeCell ref="I6:I7"/>
    <mergeCell ref="H8:H9"/>
    <mergeCell ref="I8:I9"/>
    <mergeCell ref="N6:N7"/>
    <mergeCell ref="S8:S9"/>
    <mergeCell ref="R8:R9"/>
    <mergeCell ref="Q8:Q9"/>
    <mergeCell ref="P8:P9"/>
    <mergeCell ref="O8:O9"/>
    <mergeCell ref="N8:N9"/>
    <mergeCell ref="S6:S7"/>
    <mergeCell ref="R6:R7"/>
    <mergeCell ref="Q6:Q7"/>
    <mergeCell ref="P6:P7"/>
    <mergeCell ref="O6:O7"/>
    <mergeCell ref="S12:S13"/>
    <mergeCell ref="R12:R13"/>
    <mergeCell ref="Q12:Q13"/>
    <mergeCell ref="P12:P13"/>
    <mergeCell ref="O10:O11"/>
    <mergeCell ref="N14:N15"/>
    <mergeCell ref="S14:S15"/>
    <mergeCell ref="AA6:AA7"/>
    <mergeCell ref="Z6:Z7"/>
    <mergeCell ref="Y6:Y7"/>
    <mergeCell ref="AA10:AA11"/>
    <mergeCell ref="Z10:Z11"/>
    <mergeCell ref="Y10:Y11"/>
    <mergeCell ref="W10:W11"/>
    <mergeCell ref="V10:V11"/>
    <mergeCell ref="AH12:AH15"/>
    <mergeCell ref="AI12:AI15"/>
    <mergeCell ref="AJ12:AJ15"/>
    <mergeCell ref="AH6:AH11"/>
    <mergeCell ref="AI6:AI11"/>
    <mergeCell ref="AJ6:AJ11"/>
    <mergeCell ref="AD14:AD15"/>
    <mergeCell ref="AG14:AG15"/>
    <mergeCell ref="AF14:AF15"/>
    <mergeCell ref="AG10:AG11"/>
    <mergeCell ref="AF10:AF11"/>
    <mergeCell ref="AE10:AE11"/>
    <mergeCell ref="AD10:AD11"/>
    <mergeCell ref="AG8:AG9"/>
    <mergeCell ref="AF8:AF9"/>
    <mergeCell ref="AE8:AE9"/>
    <mergeCell ref="AG6:AG7"/>
    <mergeCell ref="AF6:AF7"/>
    <mergeCell ref="AE6:AE7"/>
    <mergeCell ref="AD6:AD7"/>
    <mergeCell ref="AG12:AG13"/>
    <mergeCell ref="AF12:AF13"/>
    <mergeCell ref="W12:W13"/>
    <mergeCell ref="V12:V13"/>
    <mergeCell ref="U12:U13"/>
    <mergeCell ref="Z12:Z13"/>
    <mergeCell ref="AE14:AE15"/>
    <mergeCell ref="AA8:AA9"/>
    <mergeCell ref="Z8:Z9"/>
    <mergeCell ref="Y8:Y9"/>
    <mergeCell ref="Y14:Y15"/>
    <mergeCell ref="AC10:AC11"/>
    <mergeCell ref="AB10:AB11"/>
    <mergeCell ref="U10:U11"/>
    <mergeCell ref="AE12:AE13"/>
    <mergeCell ref="AD12:AD13"/>
    <mergeCell ref="AC12:AC13"/>
    <mergeCell ref="AB12:AB13"/>
    <mergeCell ref="AA12:AA13"/>
    <mergeCell ref="Y12:Y13"/>
    <mergeCell ref="X12:X13"/>
    <mergeCell ref="X14:X15"/>
    <mergeCell ref="W14:W15"/>
    <mergeCell ref="V14:V15"/>
    <mergeCell ref="AC14:AC15"/>
    <mergeCell ref="AB14:AB15"/>
    <mergeCell ref="X10:X11"/>
    <mergeCell ref="AC8:AC9"/>
    <mergeCell ref="X8:X9"/>
    <mergeCell ref="O26:O27"/>
    <mergeCell ref="O24:O25"/>
    <mergeCell ref="P26:P27"/>
    <mergeCell ref="P24:P25"/>
    <mergeCell ref="Q26:Q27"/>
    <mergeCell ref="Q24:Q25"/>
    <mergeCell ref="F26:F27"/>
    <mergeCell ref="G20:G27"/>
    <mergeCell ref="H26:H27"/>
    <mergeCell ref="H24:H25"/>
    <mergeCell ref="AA14:AA15"/>
    <mergeCell ref="Z14:Z15"/>
    <mergeCell ref="U14:U15"/>
    <mergeCell ref="N24:N25"/>
    <mergeCell ref="O16:O17"/>
    <mergeCell ref="P16:P17"/>
    <mergeCell ref="Q16:Q17"/>
    <mergeCell ref="R16:R17"/>
    <mergeCell ref="S16:S17"/>
    <mergeCell ref="T16:T17"/>
    <mergeCell ref="U16:U17"/>
    <mergeCell ref="V16:V17"/>
    <mergeCell ref="W16:W17"/>
    <mergeCell ref="O18:O19"/>
    <mergeCell ref="P18:P19"/>
    <mergeCell ref="Q18:Q19"/>
    <mergeCell ref="R18:R19"/>
    <mergeCell ref="S18:S19"/>
    <mergeCell ref="T18:T19"/>
    <mergeCell ref="R14:R15"/>
    <mergeCell ref="Q14:Q15"/>
    <mergeCell ref="P14:P15"/>
    <mergeCell ref="AH20:AH27"/>
    <mergeCell ref="AI20:AI27"/>
    <mergeCell ref="AJ20:AJ27"/>
    <mergeCell ref="AG24:AG25"/>
    <mergeCell ref="AF24:AF25"/>
    <mergeCell ref="AE24:AE25"/>
    <mergeCell ref="AD24:AD25"/>
    <mergeCell ref="AC24:AC25"/>
    <mergeCell ref="AB24:AB25"/>
    <mergeCell ref="AD20:AD23"/>
    <mergeCell ref="AD26:AD27"/>
    <mergeCell ref="AC26:AC27"/>
    <mergeCell ref="AB26:AB27"/>
    <mergeCell ref="AF20:AF23"/>
    <mergeCell ref="AG20:AG23"/>
    <mergeCell ref="AG26:AG27"/>
    <mergeCell ref="AF26:AF27"/>
    <mergeCell ref="AE26:AE27"/>
    <mergeCell ref="AE20:AE23"/>
    <mergeCell ref="R26:R27"/>
    <mergeCell ref="I26:I27"/>
    <mergeCell ref="B20:B27"/>
    <mergeCell ref="C20:C27"/>
    <mergeCell ref="D20:D27"/>
    <mergeCell ref="E20:E27"/>
    <mergeCell ref="F24:F25"/>
    <mergeCell ref="AC34:AC35"/>
    <mergeCell ref="AD34:AD35"/>
    <mergeCell ref="E28:E35"/>
    <mergeCell ref="F34:F35"/>
    <mergeCell ref="G28:G35"/>
    <mergeCell ref="H34:H35"/>
    <mergeCell ref="I34:I35"/>
    <mergeCell ref="N34:N35"/>
    <mergeCell ref="O34:O35"/>
    <mergeCell ref="P34:P35"/>
    <mergeCell ref="Q34:Q35"/>
    <mergeCell ref="X24:X25"/>
    <mergeCell ref="W24:W25"/>
    <mergeCell ref="I24:I25"/>
    <mergeCell ref="N26:N27"/>
    <mergeCell ref="Y26:Y27"/>
    <mergeCell ref="X26:X27"/>
    <mergeCell ref="W26:W27"/>
    <mergeCell ref="V26:V27"/>
    <mergeCell ref="U26:U27"/>
    <mergeCell ref="AA26:AA27"/>
    <mergeCell ref="Z26:Z27"/>
    <mergeCell ref="AA24:AA25"/>
    <mergeCell ref="Z24:Z25"/>
    <mergeCell ref="Y24:Y25"/>
    <mergeCell ref="AJ28:AJ35"/>
    <mergeCell ref="I46:I47"/>
    <mergeCell ref="AG46:AG47"/>
    <mergeCell ref="AF46:AF47"/>
    <mergeCell ref="AE46:AE47"/>
    <mergeCell ref="AD46:AD47"/>
    <mergeCell ref="AC46:AC47"/>
    <mergeCell ref="AB46:AB47"/>
    <mergeCell ref="AA46:AA47"/>
    <mergeCell ref="Z46:Z47"/>
    <mergeCell ref="Y46:Y47"/>
    <mergeCell ref="X46:X47"/>
    <mergeCell ref="W46:W47"/>
    <mergeCell ref="V46:V47"/>
    <mergeCell ref="X36:X37"/>
    <mergeCell ref="W36:W37"/>
    <mergeCell ref="V36:V37"/>
    <mergeCell ref="AJ36:AJ37"/>
    <mergeCell ref="AI36:AI37"/>
    <mergeCell ref="AH36:AH37"/>
    <mergeCell ref="AB34:AB35"/>
    <mergeCell ref="AG36:AG37"/>
    <mergeCell ref="AF36:AF37"/>
    <mergeCell ref="AE34:AE35"/>
    <mergeCell ref="AF34:AF35"/>
    <mergeCell ref="W34:W35"/>
    <mergeCell ref="X34:X35"/>
    <mergeCell ref="Y34:Y35"/>
    <mergeCell ref="Z34:Z35"/>
    <mergeCell ref="AA34:AA35"/>
    <mergeCell ref="AG34:AG35"/>
    <mergeCell ref="AH28:AH35"/>
    <mergeCell ref="U36:U37"/>
    <mergeCell ref="T36:T37"/>
    <mergeCell ref="S36:S37"/>
    <mergeCell ref="R36:R37"/>
    <mergeCell ref="Q36:Q37"/>
    <mergeCell ref="P36:P37"/>
    <mergeCell ref="O36:O37"/>
    <mergeCell ref="N36:N37"/>
    <mergeCell ref="T38:T43"/>
    <mergeCell ref="R38:R41"/>
    <mergeCell ref="S38:S41"/>
    <mergeCell ref="H46:H47"/>
    <mergeCell ref="U42:U43"/>
    <mergeCell ref="F42:F43"/>
    <mergeCell ref="U38:U41"/>
    <mergeCell ref="U46:U47"/>
    <mergeCell ref="AI28:AI35"/>
    <mergeCell ref="AE28:AE33"/>
    <mergeCell ref="AF28:AF33"/>
    <mergeCell ref="AD28:AD33"/>
    <mergeCell ref="AE36:AE37"/>
    <mergeCell ref="AD36:AD37"/>
    <mergeCell ref="AC36:AC37"/>
    <mergeCell ref="AB36:AB37"/>
    <mergeCell ref="AA36:AA37"/>
    <mergeCell ref="Z36:Z37"/>
    <mergeCell ref="Y36:Y37"/>
    <mergeCell ref="AA28:AA33"/>
    <mergeCell ref="AB28:AB33"/>
    <mergeCell ref="AC28:AC33"/>
    <mergeCell ref="J28:J30"/>
    <mergeCell ref="K28:K30"/>
    <mergeCell ref="F46:F47"/>
    <mergeCell ref="F36:F37"/>
    <mergeCell ref="E36:E37"/>
    <mergeCell ref="D36:D37"/>
    <mergeCell ref="C36:C37"/>
    <mergeCell ref="B36:B37"/>
    <mergeCell ref="I36:I37"/>
    <mergeCell ref="H36:H37"/>
    <mergeCell ref="G36:G37"/>
    <mergeCell ref="Q38:Q41"/>
    <mergeCell ref="B38:B43"/>
    <mergeCell ref="C38:C43"/>
    <mergeCell ref="D38:D43"/>
    <mergeCell ref="E38:E43"/>
    <mergeCell ref="G38:G43"/>
    <mergeCell ref="O46:O47"/>
    <mergeCell ref="N46:N47"/>
    <mergeCell ref="AD38:AD41"/>
    <mergeCell ref="V38:V41"/>
    <mergeCell ref="W38:W41"/>
    <mergeCell ref="X38:X41"/>
    <mergeCell ref="Y38:Y41"/>
    <mergeCell ref="F38:F41"/>
    <mergeCell ref="H38:H41"/>
    <mergeCell ref="I38:I41"/>
    <mergeCell ref="J38:J40"/>
    <mergeCell ref="K38:K40"/>
    <mergeCell ref="L38:L40"/>
    <mergeCell ref="M38:M40"/>
    <mergeCell ref="N38:N41"/>
    <mergeCell ref="O38:O41"/>
    <mergeCell ref="F44:F45"/>
    <mergeCell ref="U44:U45"/>
    <mergeCell ref="S44:S45"/>
    <mergeCell ref="R44:R45"/>
    <mergeCell ref="Q44:Q45"/>
    <mergeCell ref="P44:P45"/>
    <mergeCell ref="O44:O45"/>
    <mergeCell ref="N44:N45"/>
    <mergeCell ref="I44:I45"/>
    <mergeCell ref="H44:H45"/>
    <mergeCell ref="S46:S47"/>
    <mergeCell ref="R46:R47"/>
    <mergeCell ref="Q46:Q47"/>
    <mergeCell ref="P46:P47"/>
    <mergeCell ref="AJ38:AJ43"/>
    <mergeCell ref="AG44:AG45"/>
    <mergeCell ref="AF44:AF45"/>
    <mergeCell ref="AE44:AE45"/>
    <mergeCell ref="AD44:AD45"/>
    <mergeCell ref="AC44:AC45"/>
    <mergeCell ref="AB44:AB45"/>
    <mergeCell ref="AA44:AA45"/>
    <mergeCell ref="AE38:AE41"/>
    <mergeCell ref="AF38:AF41"/>
    <mergeCell ref="AG38:AG41"/>
    <mergeCell ref="AD42:AD43"/>
    <mergeCell ref="AE42:AE43"/>
    <mergeCell ref="AF42:AF43"/>
    <mergeCell ref="AG42:AG43"/>
    <mergeCell ref="AH38:AH43"/>
    <mergeCell ref="Z44:Z45"/>
    <mergeCell ref="Y44:Y45"/>
    <mergeCell ref="X44:X45"/>
    <mergeCell ref="W44:W45"/>
    <mergeCell ref="V44:V45"/>
    <mergeCell ref="AI38:AI43"/>
    <mergeCell ref="AJ44:AJ47"/>
    <mergeCell ref="AH44:AH47"/>
    <mergeCell ref="AI44:AI47"/>
    <mergeCell ref="AA38:AA41"/>
    <mergeCell ref="AB38:AB41"/>
    <mergeCell ref="AC38:AC41"/>
    <mergeCell ref="T54:T55"/>
    <mergeCell ref="W58:W59"/>
    <mergeCell ref="V58:V59"/>
    <mergeCell ref="AJ58:AJ59"/>
    <mergeCell ref="AI58:AI59"/>
    <mergeCell ref="U58:U59"/>
    <mergeCell ref="T58:T59"/>
    <mergeCell ref="S58:S59"/>
    <mergeCell ref="R58:R59"/>
    <mergeCell ref="AH54:AH55"/>
    <mergeCell ref="AG54:AG55"/>
    <mergeCell ref="AF54:AF55"/>
    <mergeCell ref="AE54:AE55"/>
    <mergeCell ref="AD54:AD55"/>
    <mergeCell ref="AC54:AC55"/>
    <mergeCell ref="AB54:AB55"/>
    <mergeCell ref="AA54:AA55"/>
    <mergeCell ref="Z54:Z55"/>
    <mergeCell ref="AD56:AD57"/>
    <mergeCell ref="W56:W57"/>
    <mergeCell ref="X56:X57"/>
    <mergeCell ref="Y56:Y57"/>
    <mergeCell ref="AC56:AC57"/>
    <mergeCell ref="R56:R57"/>
    <mergeCell ref="S56:S57"/>
    <mergeCell ref="T56:T57"/>
    <mergeCell ref="U56:U57"/>
    <mergeCell ref="V56:V57"/>
    <mergeCell ref="AH56:AH57"/>
    <mergeCell ref="AI56:AI57"/>
    <mergeCell ref="AJ56:AJ57"/>
    <mergeCell ref="AJ60:AJ61"/>
    <mergeCell ref="AI60:AI61"/>
    <mergeCell ref="AH48:AH49"/>
    <mergeCell ref="AG48:AG49"/>
    <mergeCell ref="AF48:AF49"/>
    <mergeCell ref="AE48:AE49"/>
    <mergeCell ref="AD48:AD49"/>
    <mergeCell ref="AJ54:AJ55"/>
    <mergeCell ref="AI54:AI55"/>
    <mergeCell ref="AJ50:AJ53"/>
    <mergeCell ref="S54:S55"/>
    <mergeCell ref="R54:R55"/>
    <mergeCell ref="Z58:Z59"/>
    <mergeCell ref="Y58:Y59"/>
    <mergeCell ref="X58:X59"/>
    <mergeCell ref="Y54:Y55"/>
    <mergeCell ref="X54:X55"/>
    <mergeCell ref="W54:W55"/>
    <mergeCell ref="V54:V55"/>
    <mergeCell ref="U48:U49"/>
    <mergeCell ref="T48:T49"/>
    <mergeCell ref="S48:S49"/>
    <mergeCell ref="B60:B61"/>
    <mergeCell ref="AH60:AH61"/>
    <mergeCell ref="AG60:AG61"/>
    <mergeCell ref="AF60:AF61"/>
    <mergeCell ref="AE60:AE61"/>
    <mergeCell ref="AD60:AD61"/>
    <mergeCell ref="AC60:AC61"/>
    <mergeCell ref="AB60:AB61"/>
    <mergeCell ref="AA60:AA61"/>
    <mergeCell ref="Z60:Z61"/>
    <mergeCell ref="Y60:Y61"/>
    <mergeCell ref="X60:X61"/>
    <mergeCell ref="W60:W61"/>
    <mergeCell ref="V60:V61"/>
    <mergeCell ref="U60:U61"/>
    <mergeCell ref="T60:T61"/>
    <mergeCell ref="Q58:Q59"/>
    <mergeCell ref="I58:I59"/>
    <mergeCell ref="H58:H59"/>
    <mergeCell ref="G58:G59"/>
    <mergeCell ref="AH58:AH59"/>
    <mergeCell ref="AG58:AG59"/>
    <mergeCell ref="AF58:AF59"/>
    <mergeCell ref="D60:D61"/>
    <mergeCell ref="C60:C61"/>
    <mergeCell ref="I60:I61"/>
    <mergeCell ref="C58:C59"/>
    <mergeCell ref="AE58:AE59"/>
    <mergeCell ref="AD58:AD59"/>
    <mergeCell ref="AC58:AC59"/>
    <mergeCell ref="AB58:AB59"/>
    <mergeCell ref="AA58:AA59"/>
    <mergeCell ref="B48:B49"/>
    <mergeCell ref="C48:C49"/>
    <mergeCell ref="D48:D49"/>
    <mergeCell ref="E48:E49"/>
    <mergeCell ref="F48:F49"/>
    <mergeCell ref="G48:G49"/>
    <mergeCell ref="I48:I49"/>
    <mergeCell ref="H48:H49"/>
    <mergeCell ref="D58:D59"/>
    <mergeCell ref="I54:I55"/>
    <mergeCell ref="H54:H55"/>
    <mergeCell ref="G54:G55"/>
    <mergeCell ref="F54:F55"/>
    <mergeCell ref="E54:E55"/>
    <mergeCell ref="D54:D55"/>
    <mergeCell ref="C54:C55"/>
    <mergeCell ref="B54:B55"/>
    <mergeCell ref="F56:F57"/>
    <mergeCell ref="G56:G57"/>
    <mergeCell ref="H56:H57"/>
    <mergeCell ref="I56:I57"/>
    <mergeCell ref="B50:B53"/>
    <mergeCell ref="C50:C53"/>
    <mergeCell ref="D50:D53"/>
    <mergeCell ref="E50:E53"/>
    <mergeCell ref="F50:F53"/>
    <mergeCell ref="G50:G53"/>
    <mergeCell ref="H50:H53"/>
    <mergeCell ref="I50:I53"/>
    <mergeCell ref="B58:B59"/>
    <mergeCell ref="F58:F59"/>
    <mergeCell ref="E58:E59"/>
    <mergeCell ref="N48:N49"/>
    <mergeCell ref="AC48:AC49"/>
    <mergeCell ref="AB48:AB49"/>
    <mergeCell ref="AA48:AA49"/>
    <mergeCell ref="Z48:Z49"/>
    <mergeCell ref="Y48:Y49"/>
    <mergeCell ref="X48:X49"/>
    <mergeCell ref="W48:W49"/>
    <mergeCell ref="V48:V49"/>
    <mergeCell ref="AF50:AF53"/>
    <mergeCell ref="AJ48:AJ49"/>
    <mergeCell ref="AI48:AI49"/>
    <mergeCell ref="O50:O53"/>
    <mergeCell ref="P50:P53"/>
    <mergeCell ref="Q50:Q53"/>
    <mergeCell ref="R50:R53"/>
    <mergeCell ref="S50:S53"/>
    <mergeCell ref="T50:T53"/>
    <mergeCell ref="U50:U53"/>
    <mergeCell ref="V50:V53"/>
    <mergeCell ref="W50:W53"/>
    <mergeCell ref="AG50:AG53"/>
    <mergeCell ref="AH50:AH53"/>
    <mergeCell ref="N50:N53"/>
    <mergeCell ref="R48:R49"/>
    <mergeCell ref="Q48:Q49"/>
    <mergeCell ref="P48:P49"/>
    <mergeCell ref="O48:O49"/>
    <mergeCell ref="Q54:Q55"/>
    <mergeCell ref="P54:P55"/>
    <mergeCell ref="O54:O55"/>
    <mergeCell ref="N54:N55"/>
    <mergeCell ref="N56:N57"/>
    <mergeCell ref="O56:O57"/>
    <mergeCell ref="P56:P57"/>
    <mergeCell ref="Q56:Q57"/>
    <mergeCell ref="AI50:AI53"/>
    <mergeCell ref="E68:E69"/>
    <mergeCell ref="X50:X53"/>
    <mergeCell ref="Y50:Y53"/>
    <mergeCell ref="Z50:Z53"/>
    <mergeCell ref="AA50:AA53"/>
    <mergeCell ref="AB50:AB53"/>
    <mergeCell ref="AC50:AC53"/>
    <mergeCell ref="AD50:AD53"/>
    <mergeCell ref="AE50:AE53"/>
    <mergeCell ref="H60:H61"/>
    <mergeCell ref="G60:G61"/>
    <mergeCell ref="F60:F61"/>
    <mergeCell ref="E60:E61"/>
    <mergeCell ref="S60:S61"/>
    <mergeCell ref="P58:P59"/>
    <mergeCell ref="O58:O59"/>
    <mergeCell ref="N58:N59"/>
    <mergeCell ref="R60:R61"/>
    <mergeCell ref="Q60:Q61"/>
    <mergeCell ref="P60:P61"/>
    <mergeCell ref="O60:O61"/>
    <mergeCell ref="N60:N61"/>
    <mergeCell ref="U54:U55"/>
    <mergeCell ref="Z62:Z63"/>
    <mergeCell ref="Y62:Y63"/>
    <mergeCell ref="X62:X63"/>
    <mergeCell ref="W62:W63"/>
    <mergeCell ref="V62:V63"/>
    <mergeCell ref="U62:U63"/>
    <mergeCell ref="B84:J84"/>
    <mergeCell ref="B85:J85"/>
    <mergeCell ref="I62:I63"/>
    <mergeCell ref="H62:H63"/>
    <mergeCell ref="G62:G63"/>
    <mergeCell ref="F62:F63"/>
    <mergeCell ref="E62:E63"/>
    <mergeCell ref="D62:D63"/>
    <mergeCell ref="C62:C63"/>
    <mergeCell ref="B62:B63"/>
    <mergeCell ref="I64:I65"/>
    <mergeCell ref="H64:H65"/>
    <mergeCell ref="G64:G65"/>
    <mergeCell ref="F64:F65"/>
    <mergeCell ref="E64:E65"/>
    <mergeCell ref="D64:D65"/>
    <mergeCell ref="C64:C65"/>
    <mergeCell ref="B64:B65"/>
    <mergeCell ref="B68:B69"/>
    <mergeCell ref="C68:C69"/>
    <mergeCell ref="D68:D69"/>
    <mergeCell ref="R64:R65"/>
    <mergeCell ref="Q64:Q65"/>
    <mergeCell ref="P64:P65"/>
    <mergeCell ref="T62:T63"/>
    <mergeCell ref="S62:S63"/>
    <mergeCell ref="R62:R63"/>
    <mergeCell ref="Q62:Q63"/>
    <mergeCell ref="P62:P63"/>
    <mergeCell ref="O62:O63"/>
    <mergeCell ref="N62:N63"/>
    <mergeCell ref="AJ62:AJ63"/>
    <mergeCell ref="AI62:AI63"/>
    <mergeCell ref="AH62:AH63"/>
    <mergeCell ref="AG62:AG63"/>
    <mergeCell ref="AF62:AF63"/>
    <mergeCell ref="AE62:AE63"/>
    <mergeCell ref="AD62:AD63"/>
    <mergeCell ref="Z64:Z65"/>
    <mergeCell ref="Y64:Y65"/>
    <mergeCell ref="AJ64:AJ65"/>
    <mergeCell ref="AI64:AI65"/>
    <mergeCell ref="AH64:AH65"/>
    <mergeCell ref="AG64:AG65"/>
    <mergeCell ref="AF64:AF65"/>
    <mergeCell ref="AE64:AE65"/>
    <mergeCell ref="AD64:AD65"/>
    <mergeCell ref="AC64:AC65"/>
    <mergeCell ref="AB64:AB65"/>
    <mergeCell ref="AA64:AA65"/>
    <mergeCell ref="AC62:AC63"/>
    <mergeCell ref="V64:V65"/>
    <mergeCell ref="U64:U65"/>
    <mergeCell ref="T64:T65"/>
    <mergeCell ref="AB62:AB63"/>
    <mergeCell ref="AA62:AA63"/>
    <mergeCell ref="S64:S65"/>
    <mergeCell ref="AE66:AE67"/>
    <mergeCell ref="AD66:AD67"/>
    <mergeCell ref="AC66:AC67"/>
    <mergeCell ref="AB66:AB67"/>
    <mergeCell ref="AA66:AA67"/>
    <mergeCell ref="Z66:Z67"/>
    <mergeCell ref="Y66:Y67"/>
    <mergeCell ref="X64:X65"/>
    <mergeCell ref="W64:W65"/>
    <mergeCell ref="F66:F67"/>
    <mergeCell ref="B66:B67"/>
    <mergeCell ref="C66:C67"/>
    <mergeCell ref="D66:D67"/>
    <mergeCell ref="E66:E67"/>
    <mergeCell ref="I66:I67"/>
    <mergeCell ref="H66:H67"/>
    <mergeCell ref="G66:G67"/>
    <mergeCell ref="X66:X67"/>
    <mergeCell ref="W66:W67"/>
    <mergeCell ref="V66:V67"/>
    <mergeCell ref="U66:U67"/>
    <mergeCell ref="T66:T67"/>
    <mergeCell ref="S66:S67"/>
    <mergeCell ref="R66:R67"/>
    <mergeCell ref="Q66:Q67"/>
    <mergeCell ref="P66:P67"/>
    <mergeCell ref="O66:O67"/>
    <mergeCell ref="N66:N67"/>
    <mergeCell ref="O64:O65"/>
    <mergeCell ref="N64:N65"/>
    <mergeCell ref="AJ66:AJ67"/>
    <mergeCell ref="AI66:AI67"/>
    <mergeCell ref="AH66:AH67"/>
    <mergeCell ref="AG66:AG67"/>
    <mergeCell ref="AF66:AF67"/>
    <mergeCell ref="F68:F69"/>
    <mergeCell ref="G68:G69"/>
    <mergeCell ref="H68:H69"/>
    <mergeCell ref="I68:I69"/>
    <mergeCell ref="N68:N69"/>
    <mergeCell ref="O68:O69"/>
    <mergeCell ref="P68:P69"/>
    <mergeCell ref="Q68:Q69"/>
    <mergeCell ref="R68:R69"/>
    <mergeCell ref="S68:S69"/>
    <mergeCell ref="T68:T69"/>
    <mergeCell ref="U68:U69"/>
    <mergeCell ref="V68:V69"/>
    <mergeCell ref="W68:W69"/>
    <mergeCell ref="X68:X69"/>
    <mergeCell ref="Y68:Y69"/>
    <mergeCell ref="Z68:Z69"/>
    <mergeCell ref="AA68:AA69"/>
    <mergeCell ref="AB68:AB69"/>
    <mergeCell ref="V70:V71"/>
    <mergeCell ref="U70:U71"/>
    <mergeCell ref="T70:T71"/>
    <mergeCell ref="S70:S71"/>
    <mergeCell ref="R70:R71"/>
    <mergeCell ref="Q70:Q71"/>
    <mergeCell ref="P70:P71"/>
    <mergeCell ref="O70:O71"/>
    <mergeCell ref="N70:N71"/>
    <mergeCell ref="AC68:AC69"/>
    <mergeCell ref="AD68:AD69"/>
    <mergeCell ref="AE68:AE69"/>
    <mergeCell ref="AF68:AF69"/>
    <mergeCell ref="AG68:AG69"/>
    <mergeCell ref="AH68:AH69"/>
    <mergeCell ref="AI68:AI69"/>
    <mergeCell ref="AJ68:AJ69"/>
    <mergeCell ref="AJ70:AJ71"/>
    <mergeCell ref="AI70:AI71"/>
    <mergeCell ref="AH70:AH71"/>
    <mergeCell ref="AG70:AG71"/>
    <mergeCell ref="AF70:AF71"/>
    <mergeCell ref="AE70:AE71"/>
    <mergeCell ref="AD70:AD71"/>
    <mergeCell ref="AC70:AC71"/>
    <mergeCell ref="AB70:AB71"/>
    <mergeCell ref="AA70:AA71"/>
    <mergeCell ref="Z70:Z71"/>
    <mergeCell ref="Y70:Y71"/>
    <mergeCell ref="X70:X71"/>
    <mergeCell ref="W70:W71"/>
    <mergeCell ref="G72:G73"/>
    <mergeCell ref="F72:F73"/>
    <mergeCell ref="E72:E73"/>
    <mergeCell ref="D72:D73"/>
    <mergeCell ref="C72:C73"/>
    <mergeCell ref="B72:B73"/>
    <mergeCell ref="U72:U73"/>
    <mergeCell ref="T72:T73"/>
    <mergeCell ref="S72:S73"/>
    <mergeCell ref="R72:R73"/>
    <mergeCell ref="Q72:Q73"/>
    <mergeCell ref="P72:P73"/>
    <mergeCell ref="O72:O73"/>
    <mergeCell ref="N72:N73"/>
    <mergeCell ref="H70:H71"/>
    <mergeCell ref="G70:G71"/>
    <mergeCell ref="F70:F71"/>
    <mergeCell ref="E70:E71"/>
    <mergeCell ref="D70:D71"/>
    <mergeCell ref="C70:C71"/>
    <mergeCell ref="B70:B71"/>
    <mergeCell ref="I70:I71"/>
    <mergeCell ref="AB72:AB73"/>
    <mergeCell ref="AA72:AA73"/>
    <mergeCell ref="Z72:Z73"/>
    <mergeCell ref="Y72:Y73"/>
    <mergeCell ref="X72:X73"/>
    <mergeCell ref="W72:W73"/>
    <mergeCell ref="V72:V73"/>
    <mergeCell ref="AJ72:AJ73"/>
    <mergeCell ref="AI72:AI73"/>
    <mergeCell ref="AH72:AH73"/>
    <mergeCell ref="AG72:AG73"/>
    <mergeCell ref="AF72:AF73"/>
    <mergeCell ref="AE72:AE73"/>
    <mergeCell ref="AD72:AD73"/>
    <mergeCell ref="AC72:AC73"/>
    <mergeCell ref="I72:I73"/>
    <mergeCell ref="H72:H73"/>
    <mergeCell ref="S74:S75"/>
    <mergeCell ref="R74:R75"/>
    <mergeCell ref="B88:J88"/>
    <mergeCell ref="I74:I75"/>
    <mergeCell ref="H74:H75"/>
    <mergeCell ref="G74:G75"/>
    <mergeCell ref="F74:F75"/>
    <mergeCell ref="E74:E75"/>
    <mergeCell ref="D74:D75"/>
    <mergeCell ref="C74:C75"/>
    <mergeCell ref="B74:B75"/>
    <mergeCell ref="G76:G77"/>
    <mergeCell ref="F76:F77"/>
    <mergeCell ref="E76:E77"/>
    <mergeCell ref="D76:D77"/>
    <mergeCell ref="C76:C77"/>
    <mergeCell ref="B76:B77"/>
    <mergeCell ref="H76:H77"/>
    <mergeCell ref="E78:E79"/>
    <mergeCell ref="D78:D79"/>
    <mergeCell ref="C78:C79"/>
    <mergeCell ref="B78:B79"/>
    <mergeCell ref="B82:B83"/>
    <mergeCell ref="C82:C83"/>
    <mergeCell ref="D82:D83"/>
    <mergeCell ref="E82:E83"/>
    <mergeCell ref="R82:R83"/>
    <mergeCell ref="Q82:Q83"/>
    <mergeCell ref="P82:P83"/>
    <mergeCell ref="O82:O83"/>
    <mergeCell ref="Q80:Q81"/>
    <mergeCell ref="P80:P81"/>
    <mergeCell ref="Z76:Z77"/>
    <mergeCell ref="U76:U77"/>
    <mergeCell ref="T76:T77"/>
    <mergeCell ref="S76:S77"/>
    <mergeCell ref="R76:R77"/>
    <mergeCell ref="Q76:Q77"/>
    <mergeCell ref="P76:P77"/>
    <mergeCell ref="O76:O77"/>
    <mergeCell ref="N76:N77"/>
    <mergeCell ref="I76:I77"/>
    <mergeCell ref="B89:J89"/>
    <mergeCell ref="AJ74:AJ75"/>
    <mergeCell ref="AI74:AI75"/>
    <mergeCell ref="AH74:AH75"/>
    <mergeCell ref="AG74:AG75"/>
    <mergeCell ref="AF74:AF75"/>
    <mergeCell ref="AE74:AE75"/>
    <mergeCell ref="AD74:AD75"/>
    <mergeCell ref="AC74:AC75"/>
    <mergeCell ref="AB74:AB75"/>
    <mergeCell ref="Q74:Q75"/>
    <mergeCell ref="P74:P75"/>
    <mergeCell ref="O74:O75"/>
    <mergeCell ref="N74:N75"/>
    <mergeCell ref="AA74:AA75"/>
    <mergeCell ref="Z74:Z75"/>
    <mergeCell ref="Y74:Y75"/>
    <mergeCell ref="X74:X75"/>
    <mergeCell ref="W74:W75"/>
    <mergeCell ref="V74:V75"/>
    <mergeCell ref="U74:U75"/>
    <mergeCell ref="T74:T75"/>
    <mergeCell ref="Y76:Y77"/>
    <mergeCell ref="X76:X77"/>
    <mergeCell ref="W76:W77"/>
    <mergeCell ref="V76:V77"/>
    <mergeCell ref="AJ76:AJ77"/>
    <mergeCell ref="AI76:AI77"/>
    <mergeCell ref="O78:O79"/>
    <mergeCell ref="P78:P79"/>
    <mergeCell ref="Q78:Q79"/>
    <mergeCell ref="R78:R79"/>
    <mergeCell ref="S78:S79"/>
    <mergeCell ref="T78:T79"/>
    <mergeCell ref="U78:U79"/>
    <mergeCell ref="V78:V79"/>
    <mergeCell ref="W78:W79"/>
    <mergeCell ref="X78:X79"/>
    <mergeCell ref="Y78:Y79"/>
    <mergeCell ref="Z78:Z79"/>
    <mergeCell ref="AA78:AA79"/>
    <mergeCell ref="AB78:AB79"/>
    <mergeCell ref="AC78:AC79"/>
    <mergeCell ref="AD78:AD79"/>
    <mergeCell ref="AE78:AE79"/>
    <mergeCell ref="AF78:AF79"/>
    <mergeCell ref="AH76:AH77"/>
    <mergeCell ref="AG76:AG77"/>
    <mergeCell ref="AF76:AF77"/>
    <mergeCell ref="AE76:AE77"/>
    <mergeCell ref="AD76:AD77"/>
    <mergeCell ref="AC76:AC77"/>
    <mergeCell ref="AB76:AB77"/>
    <mergeCell ref="AA76:AA77"/>
    <mergeCell ref="G82:G83"/>
    <mergeCell ref="H82:H83"/>
    <mergeCell ref="I82:I83"/>
    <mergeCell ref="I80:I81"/>
    <mergeCell ref="H80:H81"/>
    <mergeCell ref="G80:G81"/>
    <mergeCell ref="F80:F81"/>
    <mergeCell ref="E80:E81"/>
    <mergeCell ref="AG78:AG79"/>
    <mergeCell ref="AH78:AH79"/>
    <mergeCell ref="AI78:AI79"/>
    <mergeCell ref="AJ78:AJ79"/>
    <mergeCell ref="N78:N79"/>
    <mergeCell ref="I78:I79"/>
    <mergeCell ref="H78:H79"/>
    <mergeCell ref="G78:G79"/>
    <mergeCell ref="F78:F79"/>
    <mergeCell ref="AE82:AE83"/>
    <mergeCell ref="AD82:AD83"/>
    <mergeCell ref="AC82:AC83"/>
    <mergeCell ref="AB82:AB83"/>
    <mergeCell ref="AA82:AA83"/>
    <mergeCell ref="Z82:Z83"/>
    <mergeCell ref="Y82:Y83"/>
    <mergeCell ref="X82:X83"/>
    <mergeCell ref="W82:W83"/>
    <mergeCell ref="V82:V83"/>
    <mergeCell ref="U82:U83"/>
    <mergeCell ref="T82:T83"/>
    <mergeCell ref="S82:S83"/>
    <mergeCell ref="O80:O81"/>
    <mergeCell ref="N82:N83"/>
    <mergeCell ref="N80:N81"/>
    <mergeCell ref="AJ82:AJ83"/>
    <mergeCell ref="AI82:AI83"/>
    <mergeCell ref="B87:O87"/>
    <mergeCell ref="Z80:Z81"/>
    <mergeCell ref="Y80:Y81"/>
    <mergeCell ref="X80:X81"/>
    <mergeCell ref="W80:W81"/>
    <mergeCell ref="V80:V81"/>
    <mergeCell ref="U80:U81"/>
    <mergeCell ref="T80:T81"/>
    <mergeCell ref="S80:S81"/>
    <mergeCell ref="R80:R81"/>
    <mergeCell ref="AJ80:AJ81"/>
    <mergeCell ref="AI80:AI81"/>
    <mergeCell ref="AH80:AH81"/>
    <mergeCell ref="AG80:AG81"/>
    <mergeCell ref="AF80:AF81"/>
    <mergeCell ref="AE80:AE81"/>
    <mergeCell ref="AD80:AD81"/>
    <mergeCell ref="AC80:AC81"/>
    <mergeCell ref="AB80:AB81"/>
    <mergeCell ref="D80:D81"/>
    <mergeCell ref="C80:C81"/>
    <mergeCell ref="B80:B81"/>
    <mergeCell ref="AH82:AH83"/>
    <mergeCell ref="AG82:AG83"/>
    <mergeCell ref="AF82:AF83"/>
    <mergeCell ref="AA80:AA81"/>
    <mergeCell ref="F82:F8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J14"/>
  <sheetViews>
    <sheetView workbookViewId="0"/>
  </sheetViews>
  <sheetFormatPr defaultRowHeight="14.4" x14ac:dyDescent="0.3"/>
  <cols>
    <col min="1" max="1" width="5" customWidth="1"/>
    <col min="2" max="2" width="21" customWidth="1"/>
    <col min="3" max="3" width="17.77734375" customWidth="1"/>
    <col min="4" max="5" width="13.77734375" customWidth="1"/>
    <col min="6" max="6" width="18.21875" customWidth="1"/>
    <col min="7" max="7" width="50.21875" customWidth="1"/>
    <col min="8" max="8" width="14.77734375" customWidth="1"/>
    <col min="9" max="9" width="13.77734375" customWidth="1"/>
    <col min="10" max="10" width="12.77734375" customWidth="1"/>
    <col min="11" max="14" width="10.5546875" customWidth="1"/>
    <col min="15" max="16" width="15.77734375" customWidth="1"/>
    <col min="17" max="17" width="18.5546875" customWidth="1"/>
    <col min="18" max="18" width="15.77734375" customWidth="1"/>
    <col min="19" max="21" width="14" customWidth="1"/>
    <col min="22" max="22" width="10" customWidth="1"/>
    <col min="23" max="23" width="11.21875" customWidth="1"/>
    <col min="24" max="24" width="10" customWidth="1"/>
    <col min="25" max="25" width="11.77734375" customWidth="1"/>
    <col min="26" max="27" width="12.21875" customWidth="1"/>
    <col min="28" max="29" width="11.21875" customWidth="1"/>
    <col min="30" max="30" width="12.21875" customWidth="1"/>
    <col min="31" max="33" width="11.21875" customWidth="1"/>
    <col min="34" max="34" width="24.21875" customWidth="1"/>
    <col min="35" max="35" width="19.44140625" customWidth="1"/>
    <col min="36" max="36" width="10.44140625" customWidth="1"/>
  </cols>
  <sheetData>
    <row r="1" spans="1:36" x14ac:dyDescent="0.3">
      <c r="A1" s="1"/>
      <c r="B1" s="188" t="s">
        <v>40</v>
      </c>
      <c r="C1" s="188"/>
      <c r="D1" s="188"/>
      <c r="E1" s="188"/>
      <c r="F1" s="188"/>
      <c r="G1" s="188"/>
      <c r="H1" s="188"/>
      <c r="I1" s="188"/>
      <c r="J1" s="188"/>
      <c r="K1" s="188"/>
      <c r="L1" s="188"/>
      <c r="M1" s="188"/>
      <c r="N1" s="188"/>
      <c r="O1" s="188"/>
      <c r="P1" s="188"/>
      <c r="Q1" s="188"/>
      <c r="R1" s="188"/>
      <c r="S1" s="188"/>
      <c r="T1" s="188"/>
      <c r="U1" s="188"/>
      <c r="V1" s="188"/>
      <c r="W1" s="188"/>
      <c r="X1" s="188"/>
      <c r="Y1" s="188"/>
      <c r="Z1" s="188"/>
      <c r="AA1" s="188"/>
      <c r="AB1" s="188"/>
      <c r="AC1" s="188"/>
      <c r="AD1" s="188"/>
      <c r="AE1" s="188"/>
      <c r="AF1" s="188"/>
      <c r="AG1" s="188"/>
      <c r="AH1" s="188"/>
      <c r="AI1" s="188"/>
      <c r="AJ1" s="1"/>
    </row>
    <row r="2" spans="1:36"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4.7" customHeight="1" x14ac:dyDescent="0.3">
      <c r="A3" s="1"/>
      <c r="B3" s="317" t="s">
        <v>0</v>
      </c>
      <c r="C3" s="317" t="s">
        <v>1</v>
      </c>
      <c r="D3" s="317" t="s">
        <v>28</v>
      </c>
      <c r="E3" s="317" t="s">
        <v>29</v>
      </c>
      <c r="F3" s="317" t="s">
        <v>30</v>
      </c>
      <c r="G3" s="317" t="s">
        <v>3</v>
      </c>
      <c r="H3" s="317" t="s">
        <v>4</v>
      </c>
      <c r="I3" s="317" t="s">
        <v>5</v>
      </c>
      <c r="J3" s="318" t="s">
        <v>6</v>
      </c>
      <c r="K3" s="318"/>
      <c r="L3" s="318"/>
      <c r="M3" s="318"/>
      <c r="N3" s="315" t="s">
        <v>47</v>
      </c>
      <c r="O3" s="317" t="s">
        <v>31</v>
      </c>
      <c r="P3" s="324" t="s">
        <v>42</v>
      </c>
      <c r="Q3" s="324" t="s">
        <v>32</v>
      </c>
      <c r="R3" s="324" t="s">
        <v>37</v>
      </c>
      <c r="S3" s="324" t="s">
        <v>33</v>
      </c>
      <c r="T3" s="317" t="s">
        <v>55</v>
      </c>
      <c r="U3" s="317" t="s">
        <v>57</v>
      </c>
      <c r="V3" s="318" t="s">
        <v>59</v>
      </c>
      <c r="W3" s="318"/>
      <c r="X3" s="318"/>
      <c r="Y3" s="318"/>
      <c r="Z3" s="318"/>
      <c r="AA3" s="318"/>
      <c r="AB3" s="317" t="s">
        <v>69</v>
      </c>
      <c r="AC3" s="319" t="s">
        <v>75</v>
      </c>
      <c r="AD3" s="321" t="s">
        <v>77</v>
      </c>
      <c r="AE3" s="322"/>
      <c r="AF3" s="323"/>
      <c r="AG3" s="315" t="s">
        <v>27</v>
      </c>
      <c r="AH3" s="315" t="s">
        <v>36</v>
      </c>
      <c r="AI3" s="317" t="s">
        <v>34</v>
      </c>
      <c r="AJ3" s="315" t="s">
        <v>35</v>
      </c>
    </row>
    <row r="4" spans="1:36" ht="169.2" customHeight="1" x14ac:dyDescent="0.3">
      <c r="A4" s="1"/>
      <c r="B4" s="317"/>
      <c r="C4" s="317"/>
      <c r="D4" s="317"/>
      <c r="E4" s="317"/>
      <c r="F4" s="317"/>
      <c r="G4" s="317"/>
      <c r="H4" s="317"/>
      <c r="I4" s="317"/>
      <c r="J4" s="3" t="s">
        <v>7</v>
      </c>
      <c r="K4" s="3" t="s">
        <v>8</v>
      </c>
      <c r="L4" s="3" t="s">
        <v>9</v>
      </c>
      <c r="M4" s="11" t="s">
        <v>10</v>
      </c>
      <c r="N4" s="316"/>
      <c r="O4" s="317"/>
      <c r="P4" s="324"/>
      <c r="Q4" s="324"/>
      <c r="R4" s="324"/>
      <c r="S4" s="324"/>
      <c r="T4" s="317"/>
      <c r="U4" s="317"/>
      <c r="V4" s="3" t="s">
        <v>61</v>
      </c>
      <c r="W4" s="3" t="s">
        <v>62</v>
      </c>
      <c r="X4" s="3" t="s">
        <v>15</v>
      </c>
      <c r="Y4" s="3" t="s">
        <v>63</v>
      </c>
      <c r="Z4" s="3" t="s">
        <v>60</v>
      </c>
      <c r="AA4" s="3" t="s">
        <v>25</v>
      </c>
      <c r="AB4" s="317"/>
      <c r="AC4" s="320"/>
      <c r="AD4" s="3" t="s">
        <v>16</v>
      </c>
      <c r="AE4" s="3" t="s">
        <v>17</v>
      </c>
      <c r="AF4" s="3" t="s">
        <v>26</v>
      </c>
      <c r="AG4" s="316"/>
      <c r="AH4" s="316"/>
      <c r="AI4" s="317"/>
      <c r="AJ4" s="316"/>
    </row>
    <row r="5" spans="1:36" x14ac:dyDescent="0.3">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409.5" customHeight="1" x14ac:dyDescent="0.3">
      <c r="A6" s="1"/>
      <c r="B6" s="4" t="s">
        <v>49</v>
      </c>
      <c r="C6" s="4" t="s">
        <v>18</v>
      </c>
      <c r="D6" s="4" t="s">
        <v>50</v>
      </c>
      <c r="E6" s="4" t="s">
        <v>51</v>
      </c>
      <c r="F6" s="4" t="s">
        <v>2</v>
      </c>
      <c r="G6" s="4" t="s">
        <v>52</v>
      </c>
      <c r="H6" s="4" t="s">
        <v>19</v>
      </c>
      <c r="I6" s="4" t="s">
        <v>53</v>
      </c>
      <c r="J6" s="4" t="s">
        <v>12</v>
      </c>
      <c r="K6" s="4" t="s">
        <v>11</v>
      </c>
      <c r="L6" s="4" t="s">
        <v>13</v>
      </c>
      <c r="M6" s="4" t="s">
        <v>14</v>
      </c>
      <c r="N6" s="4" t="s">
        <v>48</v>
      </c>
      <c r="O6" s="4" t="s">
        <v>54</v>
      </c>
      <c r="P6" s="10" t="s">
        <v>43</v>
      </c>
      <c r="Q6" s="10" t="s">
        <v>44</v>
      </c>
      <c r="R6" s="10" t="s">
        <v>45</v>
      </c>
      <c r="S6" s="10" t="s">
        <v>46</v>
      </c>
      <c r="T6" s="4" t="s">
        <v>56</v>
      </c>
      <c r="U6" s="4" t="s">
        <v>58</v>
      </c>
      <c r="V6" s="4" t="s">
        <v>64</v>
      </c>
      <c r="W6" s="4" t="s">
        <v>65</v>
      </c>
      <c r="X6" s="4" t="s">
        <v>66</v>
      </c>
      <c r="Y6" s="4" t="s">
        <v>20</v>
      </c>
      <c r="Z6" s="4" t="s">
        <v>67</v>
      </c>
      <c r="AA6" s="13" t="s">
        <v>68</v>
      </c>
      <c r="AB6" s="4" t="s">
        <v>70</v>
      </c>
      <c r="AC6" s="10" t="s">
        <v>41</v>
      </c>
      <c r="AD6" s="10" t="s">
        <v>71</v>
      </c>
      <c r="AE6" s="10" t="s">
        <v>72</v>
      </c>
      <c r="AF6" s="10" t="s">
        <v>76</v>
      </c>
      <c r="AG6" s="10" t="s">
        <v>38</v>
      </c>
      <c r="AH6" s="4" t="s">
        <v>21</v>
      </c>
      <c r="AI6" s="4" t="s">
        <v>22</v>
      </c>
      <c r="AJ6" s="10" t="s">
        <v>39</v>
      </c>
    </row>
    <row r="7" spans="1:36" x14ac:dyDescent="0.3">
      <c r="A7" s="1"/>
      <c r="B7" s="4"/>
      <c r="C7" s="4"/>
      <c r="D7" s="4"/>
      <c r="E7" s="4"/>
      <c r="F7" s="4"/>
      <c r="G7" s="4"/>
      <c r="H7" s="4"/>
      <c r="I7" s="4"/>
      <c r="J7" s="4"/>
      <c r="K7" s="4"/>
      <c r="L7" s="4"/>
      <c r="M7" s="4"/>
      <c r="N7" s="4"/>
      <c r="O7" s="4"/>
      <c r="P7" s="5"/>
      <c r="Q7" s="5"/>
      <c r="R7" s="5"/>
      <c r="S7" s="5"/>
      <c r="T7" s="4"/>
      <c r="U7" s="4"/>
      <c r="V7" s="4"/>
      <c r="W7" s="6"/>
      <c r="X7" s="6"/>
      <c r="Y7" s="6"/>
      <c r="Z7" s="4"/>
      <c r="AA7" s="7"/>
      <c r="AB7" s="4"/>
      <c r="AC7" s="5"/>
      <c r="AD7" s="10"/>
      <c r="AE7" s="10"/>
      <c r="AF7" s="5"/>
      <c r="AG7" s="5"/>
      <c r="AH7" s="4"/>
      <c r="AI7" s="4"/>
      <c r="AJ7" s="5"/>
    </row>
    <row r="8" spans="1:36" x14ac:dyDescent="0.3">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3">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3">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3">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3">
      <c r="A14" s="1"/>
      <c r="B14" s="178" t="s">
        <v>24</v>
      </c>
      <c r="C14" s="178"/>
      <c r="D14" s="178"/>
      <c r="E14" s="178"/>
      <c r="F14" s="178"/>
      <c r="G14" s="178"/>
      <c r="H14" s="178"/>
      <c r="I14" s="178"/>
      <c r="J14" s="178"/>
      <c r="K14" s="178"/>
      <c r="L14" s="178"/>
      <c r="M14" s="178"/>
      <c r="N14" s="178"/>
      <c r="O14" s="178"/>
      <c r="P14" s="178"/>
      <c r="Q14" s="178"/>
      <c r="R14" s="178"/>
      <c r="S14" s="178"/>
      <c r="T14" s="178"/>
      <c r="U14" s="178"/>
      <c r="V14" s="178"/>
      <c r="W14" s="178"/>
      <c r="X14" s="178"/>
      <c r="Y14" s="178"/>
      <c r="Z14" s="178"/>
      <c r="AA14" s="178"/>
      <c r="AB14" s="178"/>
      <c r="AC14" s="178"/>
      <c r="AD14" s="178"/>
      <c r="AE14" s="178"/>
      <c r="AF14" s="178"/>
      <c r="AG14" s="178"/>
      <c r="AH14" s="178"/>
      <c r="AI14" s="178"/>
      <c r="AJ14" s="178"/>
    </row>
  </sheetData>
  <mergeCells count="27">
    <mergeCell ref="B1:AI1"/>
    <mergeCell ref="B3:B4"/>
    <mergeCell ref="C3:C4"/>
    <mergeCell ref="D3:D4"/>
    <mergeCell ref="E3:E4"/>
    <mergeCell ref="F3:F4"/>
    <mergeCell ref="G3:G4"/>
    <mergeCell ref="H3:H4"/>
    <mergeCell ref="I3:I4"/>
    <mergeCell ref="J3:M3"/>
    <mergeCell ref="AG3:AG4"/>
    <mergeCell ref="AH3:AH4"/>
    <mergeCell ref="AI3:AI4"/>
    <mergeCell ref="AJ3:AJ4"/>
    <mergeCell ref="B14:AJ14"/>
    <mergeCell ref="T3:T4"/>
    <mergeCell ref="U3:U4"/>
    <mergeCell ref="V3:AA3"/>
    <mergeCell ref="AB3:AB4"/>
    <mergeCell ref="AC3:AC4"/>
    <mergeCell ref="AD3:AF3"/>
    <mergeCell ref="N3:N4"/>
    <mergeCell ref="O3:O4"/>
    <mergeCell ref="P3:P4"/>
    <mergeCell ref="Q3:Q4"/>
    <mergeCell ref="R3:R4"/>
    <mergeCell ref="S3:S4"/>
  </mergeCells>
  <dataValidations count="1">
    <dataValidation type="list" allowBlank="1" showInputMessage="1" showErrorMessage="1" sqref="P7:S7" xr:uid="{00000000-0002-0000-0500-000000000000}">
      <formula1>#REF!</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J14"/>
  <sheetViews>
    <sheetView workbookViewId="0"/>
  </sheetViews>
  <sheetFormatPr defaultRowHeight="14.4" x14ac:dyDescent="0.3"/>
  <cols>
    <col min="1" max="1" width="5" customWidth="1"/>
    <col min="2" max="2" width="21" customWidth="1"/>
    <col min="3" max="3" width="17.77734375" customWidth="1"/>
    <col min="4" max="5" width="13.77734375" customWidth="1"/>
    <col min="6" max="6" width="18.21875" customWidth="1"/>
    <col min="7" max="7" width="50.21875" customWidth="1"/>
    <col min="8" max="8" width="14.77734375" customWidth="1"/>
    <col min="9" max="9" width="13.77734375" customWidth="1"/>
    <col min="10" max="10" width="12.77734375" customWidth="1"/>
    <col min="11" max="14" width="10.5546875" customWidth="1"/>
    <col min="15" max="16" width="15.77734375" customWidth="1"/>
    <col min="17" max="17" width="18.5546875" customWidth="1"/>
    <col min="18" max="18" width="15.77734375" customWidth="1"/>
    <col min="19" max="21" width="14" customWidth="1"/>
    <col min="22" max="22" width="10" customWidth="1"/>
    <col min="23" max="23" width="11.21875" customWidth="1"/>
    <col min="24" max="24" width="10" customWidth="1"/>
    <col min="25" max="25" width="11.77734375" customWidth="1"/>
    <col min="26" max="27" width="12.21875" customWidth="1"/>
    <col min="28" max="29" width="11.21875" customWidth="1"/>
    <col min="30" max="30" width="12.21875" customWidth="1"/>
    <col min="31" max="33" width="11.21875" customWidth="1"/>
    <col min="34" max="34" width="24.21875" customWidth="1"/>
    <col min="35" max="35" width="19.44140625" customWidth="1"/>
    <col min="36" max="36" width="10.44140625" customWidth="1"/>
  </cols>
  <sheetData>
    <row r="1" spans="1:36" x14ac:dyDescent="0.3">
      <c r="A1" s="1"/>
      <c r="B1" s="188" t="s">
        <v>40</v>
      </c>
      <c r="C1" s="188"/>
      <c r="D1" s="188"/>
      <c r="E1" s="188"/>
      <c r="F1" s="188"/>
      <c r="G1" s="188"/>
      <c r="H1" s="188"/>
      <c r="I1" s="188"/>
      <c r="J1" s="188"/>
      <c r="K1" s="188"/>
      <c r="L1" s="188"/>
      <c r="M1" s="188"/>
      <c r="N1" s="188"/>
      <c r="O1" s="188"/>
      <c r="P1" s="188"/>
      <c r="Q1" s="188"/>
      <c r="R1" s="188"/>
      <c r="S1" s="188"/>
      <c r="T1" s="188"/>
      <c r="U1" s="188"/>
      <c r="V1" s="188"/>
      <c r="W1" s="188"/>
      <c r="X1" s="188"/>
      <c r="Y1" s="188"/>
      <c r="Z1" s="188"/>
      <c r="AA1" s="188"/>
      <c r="AB1" s="188"/>
      <c r="AC1" s="188"/>
      <c r="AD1" s="188"/>
      <c r="AE1" s="188"/>
      <c r="AF1" s="188"/>
      <c r="AG1" s="188"/>
      <c r="AH1" s="188"/>
      <c r="AI1" s="188"/>
      <c r="AJ1" s="1"/>
    </row>
    <row r="2" spans="1:36"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x14ac:dyDescent="0.3">
      <c r="A3" s="1"/>
      <c r="B3" s="317" t="s">
        <v>0</v>
      </c>
      <c r="C3" s="317" t="s">
        <v>1</v>
      </c>
      <c r="D3" s="317" t="s">
        <v>28</v>
      </c>
      <c r="E3" s="317" t="s">
        <v>29</v>
      </c>
      <c r="F3" s="317" t="s">
        <v>30</v>
      </c>
      <c r="G3" s="317" t="s">
        <v>3</v>
      </c>
      <c r="H3" s="317" t="s">
        <v>4</v>
      </c>
      <c r="I3" s="317" t="s">
        <v>5</v>
      </c>
      <c r="J3" s="318" t="s">
        <v>6</v>
      </c>
      <c r="K3" s="318"/>
      <c r="L3" s="318"/>
      <c r="M3" s="318"/>
      <c r="N3" s="315" t="s">
        <v>47</v>
      </c>
      <c r="O3" s="317" t="s">
        <v>31</v>
      </c>
      <c r="P3" s="324" t="s">
        <v>42</v>
      </c>
      <c r="Q3" s="324" t="s">
        <v>32</v>
      </c>
      <c r="R3" s="324" t="s">
        <v>37</v>
      </c>
      <c r="S3" s="324" t="s">
        <v>33</v>
      </c>
      <c r="T3" s="317" t="s">
        <v>55</v>
      </c>
      <c r="U3" s="317" t="s">
        <v>57</v>
      </c>
      <c r="V3" s="318" t="s">
        <v>59</v>
      </c>
      <c r="W3" s="318"/>
      <c r="X3" s="318"/>
      <c r="Y3" s="318"/>
      <c r="Z3" s="318"/>
      <c r="AA3" s="318"/>
      <c r="AB3" s="317" t="s">
        <v>69</v>
      </c>
      <c r="AC3" s="319" t="s">
        <v>75</v>
      </c>
      <c r="AD3" s="321" t="s">
        <v>77</v>
      </c>
      <c r="AE3" s="322"/>
      <c r="AF3" s="323"/>
      <c r="AG3" s="315" t="s">
        <v>27</v>
      </c>
      <c r="AH3" s="315" t="s">
        <v>36</v>
      </c>
      <c r="AI3" s="317" t="s">
        <v>34</v>
      </c>
      <c r="AJ3" s="315" t="s">
        <v>35</v>
      </c>
    </row>
    <row r="4" spans="1:36" ht="145.19999999999999" x14ac:dyDescent="0.3">
      <c r="A4" s="1"/>
      <c r="B4" s="317"/>
      <c r="C4" s="317"/>
      <c r="D4" s="317"/>
      <c r="E4" s="317"/>
      <c r="F4" s="317"/>
      <c r="G4" s="317"/>
      <c r="H4" s="317"/>
      <c r="I4" s="317"/>
      <c r="J4" s="3" t="s">
        <v>7</v>
      </c>
      <c r="K4" s="3" t="s">
        <v>8</v>
      </c>
      <c r="L4" s="3" t="s">
        <v>9</v>
      </c>
      <c r="M4" s="11" t="s">
        <v>10</v>
      </c>
      <c r="N4" s="316"/>
      <c r="O4" s="317"/>
      <c r="P4" s="324"/>
      <c r="Q4" s="324"/>
      <c r="R4" s="324"/>
      <c r="S4" s="324"/>
      <c r="T4" s="317"/>
      <c r="U4" s="317"/>
      <c r="V4" s="3" t="s">
        <v>61</v>
      </c>
      <c r="W4" s="3" t="s">
        <v>62</v>
      </c>
      <c r="X4" s="3" t="s">
        <v>15</v>
      </c>
      <c r="Y4" s="3" t="s">
        <v>63</v>
      </c>
      <c r="Z4" s="3" t="s">
        <v>60</v>
      </c>
      <c r="AA4" s="3" t="s">
        <v>25</v>
      </c>
      <c r="AB4" s="317"/>
      <c r="AC4" s="320"/>
      <c r="AD4" s="3" t="s">
        <v>16</v>
      </c>
      <c r="AE4" s="3" t="s">
        <v>17</v>
      </c>
      <c r="AF4" s="3" t="s">
        <v>26</v>
      </c>
      <c r="AG4" s="316"/>
      <c r="AH4" s="316"/>
      <c r="AI4" s="317"/>
      <c r="AJ4" s="316"/>
    </row>
    <row r="5" spans="1:36" x14ac:dyDescent="0.3">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360" x14ac:dyDescent="0.3">
      <c r="A6" s="1"/>
      <c r="B6" s="4" t="s">
        <v>49</v>
      </c>
      <c r="C6" s="4" t="s">
        <v>18</v>
      </c>
      <c r="D6" s="4" t="s">
        <v>50</v>
      </c>
      <c r="E6" s="4" t="s">
        <v>51</v>
      </c>
      <c r="F6" s="4" t="s">
        <v>2</v>
      </c>
      <c r="G6" s="4" t="s">
        <v>52</v>
      </c>
      <c r="H6" s="4" t="s">
        <v>19</v>
      </c>
      <c r="I6" s="4" t="s">
        <v>53</v>
      </c>
      <c r="J6" s="4" t="s">
        <v>12</v>
      </c>
      <c r="K6" s="4" t="s">
        <v>11</v>
      </c>
      <c r="L6" s="4" t="s">
        <v>13</v>
      </c>
      <c r="M6" s="4" t="s">
        <v>14</v>
      </c>
      <c r="N6" s="4" t="s">
        <v>48</v>
      </c>
      <c r="O6" s="4" t="s">
        <v>54</v>
      </c>
      <c r="P6" s="10" t="s">
        <v>43</v>
      </c>
      <c r="Q6" s="10" t="s">
        <v>44</v>
      </c>
      <c r="R6" s="10" t="s">
        <v>45</v>
      </c>
      <c r="S6" s="10" t="s">
        <v>46</v>
      </c>
      <c r="T6" s="4" t="s">
        <v>56</v>
      </c>
      <c r="U6" s="4" t="s">
        <v>58</v>
      </c>
      <c r="V6" s="4" t="s">
        <v>64</v>
      </c>
      <c r="W6" s="4" t="s">
        <v>65</v>
      </c>
      <c r="X6" s="4" t="s">
        <v>66</v>
      </c>
      <c r="Y6" s="4" t="s">
        <v>20</v>
      </c>
      <c r="Z6" s="4" t="s">
        <v>67</v>
      </c>
      <c r="AA6" s="13" t="s">
        <v>68</v>
      </c>
      <c r="AB6" s="4" t="s">
        <v>70</v>
      </c>
      <c r="AC6" s="10" t="s">
        <v>41</v>
      </c>
      <c r="AD6" s="10" t="s">
        <v>71</v>
      </c>
      <c r="AE6" s="10" t="s">
        <v>72</v>
      </c>
      <c r="AF6" s="10" t="s">
        <v>76</v>
      </c>
      <c r="AG6" s="10" t="s">
        <v>38</v>
      </c>
      <c r="AH6" s="4" t="s">
        <v>21</v>
      </c>
      <c r="AI6" s="4" t="s">
        <v>22</v>
      </c>
      <c r="AJ6" s="10" t="s">
        <v>39</v>
      </c>
    </row>
    <row r="7" spans="1:36" x14ac:dyDescent="0.3">
      <c r="A7" s="1"/>
      <c r="B7" s="4"/>
      <c r="C7" s="4"/>
      <c r="D7" s="4"/>
      <c r="E7" s="4"/>
      <c r="F7" s="4"/>
      <c r="G7" s="4"/>
      <c r="H7" s="4"/>
      <c r="I7" s="4"/>
      <c r="J7" s="4"/>
      <c r="K7" s="4"/>
      <c r="L7" s="4"/>
      <c r="M7" s="4"/>
      <c r="N7" s="4"/>
      <c r="O7" s="4"/>
      <c r="P7" s="5"/>
      <c r="Q7" s="5"/>
      <c r="R7" s="5"/>
      <c r="S7" s="5"/>
      <c r="T7" s="4"/>
      <c r="U7" s="4"/>
      <c r="V7" s="4"/>
      <c r="W7" s="6"/>
      <c r="X7" s="6"/>
      <c r="Y7" s="6"/>
      <c r="Z7" s="4"/>
      <c r="AA7" s="7"/>
      <c r="AB7" s="4"/>
      <c r="AC7" s="5"/>
      <c r="AD7" s="10"/>
      <c r="AE7" s="10"/>
      <c r="AF7" s="5"/>
      <c r="AG7" s="5"/>
      <c r="AH7" s="4"/>
      <c r="AI7" s="4"/>
      <c r="AJ7" s="5"/>
    </row>
    <row r="8" spans="1:36" x14ac:dyDescent="0.3">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3">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3">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3">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3">
      <c r="A14" s="1"/>
      <c r="B14" s="178" t="s">
        <v>24</v>
      </c>
      <c r="C14" s="178"/>
      <c r="D14" s="178"/>
      <c r="E14" s="178"/>
      <c r="F14" s="178"/>
      <c r="G14" s="178"/>
      <c r="H14" s="178"/>
      <c r="I14" s="178"/>
      <c r="J14" s="178"/>
      <c r="K14" s="178"/>
      <c r="L14" s="178"/>
      <c r="M14" s="178"/>
      <c r="N14" s="178"/>
      <c r="O14" s="178"/>
      <c r="P14" s="178"/>
      <c r="Q14" s="178"/>
      <c r="R14" s="178"/>
      <c r="S14" s="178"/>
      <c r="T14" s="178"/>
      <c r="U14" s="178"/>
      <c r="V14" s="178"/>
      <c r="W14" s="178"/>
      <c r="X14" s="178"/>
      <c r="Y14" s="178"/>
      <c r="Z14" s="178"/>
      <c r="AA14" s="178"/>
      <c r="AB14" s="178"/>
      <c r="AC14" s="178"/>
      <c r="AD14" s="178"/>
      <c r="AE14" s="178"/>
      <c r="AF14" s="178"/>
      <c r="AG14" s="178"/>
      <c r="AH14" s="178"/>
      <c r="AI14" s="178"/>
      <c r="AJ14" s="178"/>
    </row>
  </sheetData>
  <mergeCells count="27">
    <mergeCell ref="B1:AI1"/>
    <mergeCell ref="B3:B4"/>
    <mergeCell ref="C3:C4"/>
    <mergeCell ref="D3:D4"/>
    <mergeCell ref="E3:E4"/>
    <mergeCell ref="F3:F4"/>
    <mergeCell ref="G3:G4"/>
    <mergeCell ref="H3:H4"/>
    <mergeCell ref="I3:I4"/>
    <mergeCell ref="J3:M3"/>
    <mergeCell ref="AG3:AG4"/>
    <mergeCell ref="AH3:AH4"/>
    <mergeCell ref="AI3:AI4"/>
    <mergeCell ref="AJ3:AJ4"/>
    <mergeCell ref="B14:AJ14"/>
    <mergeCell ref="T3:T4"/>
    <mergeCell ref="U3:U4"/>
    <mergeCell ref="V3:AA3"/>
    <mergeCell ref="AB3:AB4"/>
    <mergeCell ref="AC3:AC4"/>
    <mergeCell ref="AD3:AF3"/>
    <mergeCell ref="N3:N4"/>
    <mergeCell ref="O3:O4"/>
    <mergeCell ref="P3:P4"/>
    <mergeCell ref="Q3:Q4"/>
    <mergeCell ref="R3:R4"/>
    <mergeCell ref="S3:S4"/>
  </mergeCells>
  <dataValidations count="1">
    <dataValidation type="list" allowBlank="1" showInputMessage="1" showErrorMessage="1" sqref="P7:S7" xr:uid="{00000000-0002-0000-0600-000000000000}">
      <formula1>#REF!</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ŠMSM</vt:lpstr>
      <vt:lpstr>SM</vt:lpstr>
      <vt:lpstr>AM</vt:lpstr>
      <vt:lpstr>VRM</vt:lpstr>
      <vt:lpstr>SADM</vt:lpstr>
      <vt:lpstr>SAM</vt:lpstr>
      <vt:lpstr>JUNGTINIAI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Julija Maniuškina</dc:creator>
  <cp:lastModifiedBy>Vaida Lisauskienė</cp:lastModifiedBy>
  <cp:lastPrinted>2022-12-22T14:53:05Z</cp:lastPrinted>
  <dcterms:created xsi:type="dcterms:W3CDTF">2022-12-16T11:51:22Z</dcterms:created>
  <dcterms:modified xsi:type="dcterms:W3CDTF">2026-09-23T06:56:29Z</dcterms:modified>
</cp:coreProperties>
</file>