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hidePivotFieldList="1"/>
  <mc:AlternateContent xmlns:mc="http://schemas.openxmlformats.org/markup-compatibility/2006">
    <mc:Choice Requires="x15">
      <x15ac:absPath xmlns:x15ac="http://schemas.microsoft.com/office/spreadsheetml/2010/11/ac" url="C:\Users\Toma\Desktop\tikrinimui\"/>
    </mc:Choice>
  </mc:AlternateContent>
  <xr:revisionPtr revIDLastSave="0" documentId="13_ncr:1_{F9F306B4-C17F-439D-98E3-30EA932285E2}" xr6:coauthVersionLast="47" xr6:coauthVersionMax="47" xr10:uidLastSave="{00000000-0000-0000-0000-000000000000}"/>
  <bookViews>
    <workbookView xWindow="-28920" yWindow="-1515" windowWidth="29040" windowHeight="15720" firstSheet="6" activeTab="11" xr2:uid="{00000000-000D-0000-FFFF-FFFF00000000}"/>
  </bookViews>
  <sheets>
    <sheet name="II skyrius" sheetId="1" r:id="rId1"/>
    <sheet name="III skyrius" sheetId="2" r:id="rId2"/>
    <sheet name="IV skyrius I skirsnis" sheetId="3" r:id="rId3"/>
    <sheet name="IV skyrius II skirsnis" sheetId="4" r:id="rId4"/>
    <sheet name="IV skyrius III skirsnis" sheetId="6" r:id="rId5"/>
    <sheet name="IV skyrius IV skirsnis" sheetId="8" r:id="rId6"/>
    <sheet name="IV skyrius V skirsnis" sheetId="9" r:id="rId7"/>
    <sheet name="IV skyrius VI skirsnis" sheetId="10" r:id="rId8"/>
    <sheet name="IV skyrius VII skirsnis" sheetId="16" r:id="rId9"/>
    <sheet name="IV skyrius VIII skirsinis" sheetId="17" r:id="rId10"/>
    <sheet name="IV skyrius IX skirsnis" sheetId="18" r:id="rId11"/>
    <sheet name="IV skyrius X skirsnis" sheetId="19" r:id="rId12"/>
    <sheet name="Lapas1" sheetId="27" state="hidden" r:id="rId13"/>
    <sheet name="1 lentelė" sheetId="13" state="hidden" r:id="rId14"/>
    <sheet name="2 lentelė" sheetId="14" state="hidden" r:id="rId15"/>
    <sheet name="3 lentelė" sheetId="15" state="hidden" r:id="rId16"/>
  </sheets>
  <definedNames>
    <definedName name="_ftn1" localSheetId="0">'II skyrius'!$B$29</definedName>
    <definedName name="_ftnref1" localSheetId="0">'II skyrius'!#REF!</definedName>
    <definedName name="_xlnm.Print_Area" localSheetId="13">'1 lentelė'!$A$1:$V$309</definedName>
    <definedName name="_xlnm.Print_Area" localSheetId="0">'II skyrius'!$B$1:$K$102</definedName>
    <definedName name="_xlnm.Print_Area" localSheetId="1">'III skyrius'!$B$1:$L$19</definedName>
    <definedName name="_xlnm.Print_Area" localSheetId="2">'IV skyrius I skirsnis'!$B$1:$Q$207</definedName>
    <definedName name="_xlnm.Print_Area" localSheetId="3">'IV skyrius II skirsnis'!$B$1:$Q$108</definedName>
    <definedName name="_xlnm.Print_Area" localSheetId="4">'IV skyrius III skirsnis'!$B$1:$Q$172</definedName>
    <definedName name="_xlnm.Print_Area" localSheetId="5">'IV skyrius IV skirsnis'!$B$1:$Q$153</definedName>
    <definedName name="_xlnm.Print_Area" localSheetId="10">'IV skyrius IX skirsnis'!$B$1:$Q$93</definedName>
    <definedName name="_xlnm.Print_Area" localSheetId="6">'IV skyrius V skirsnis'!$B$1:$Q$201</definedName>
    <definedName name="_xlnm.Print_Area" localSheetId="7">'IV skyrius VI skirsnis'!$B$1:$Q$124</definedName>
    <definedName name="_xlnm.Print_Area" localSheetId="8">'IV skyrius VII skirsnis'!$B$1:$Q$97</definedName>
    <definedName name="_xlnm.Print_Area" localSheetId="9">'IV skyrius VIII skirsinis'!$B$1:$Q$65</definedName>
    <definedName name="_xlnm.Print_Area" localSheetId="11">'IV skyrius X skirsnis'!$B$1:$Q$287</definedName>
    <definedName name="_xlnm.Print_Titles" localSheetId="13">'1 lentelė'!$9:$11</definedName>
    <definedName name="_xlnm.Print_Titles" localSheetId="14">'2 lentelė'!$3:$5</definedName>
    <definedName name="_xlnm.Print_Titles" localSheetId="0">'II skyrius'!$6:$8</definedName>
    <definedName name="_xlnm.Print_Titles" localSheetId="1">'III skyrius'!$6:$8</definedName>
    <definedName name="_xlnm.Print_Titles" localSheetId="2">'IV skyrius I skirsnis'!$48:$51</definedName>
    <definedName name="_xlnm.Print_Titles" localSheetId="5">'IV skyrius IV skirsnis'!$39:$42</definedName>
    <definedName name="_xlnm.Print_Titles" localSheetId="7">'IV skyrius VI skirsnis'!$41:$44</definedName>
    <definedName name="_xlnm.Print_Titles" localSheetId="8">'IV skyrius VII skirsnis'!$37:$40</definedName>
    <definedName name="_xlnm.Print_Titles" localSheetId="9">'IV skyrius VIII skirsinis'!$37:$40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3" i="1" l="1"/>
  <c r="N10" i="17"/>
  <c r="N13" i="3" l="1"/>
  <c r="O50" i="4"/>
  <c r="F30" i="16"/>
  <c r="M45" i="10"/>
  <c r="L45" i="10"/>
  <c r="K45" i="10"/>
  <c r="J45" i="10"/>
  <c r="O53" i="10"/>
  <c r="O45" i="10"/>
  <c r="J104" i="10"/>
  <c r="F23" i="10" s="1"/>
  <c r="K104" i="10"/>
  <c r="L104" i="10"/>
  <c r="M104" i="10"/>
  <c r="F35" i="10" s="1"/>
  <c r="F34" i="10" s="1"/>
  <c r="I100" i="10"/>
  <c r="O170" i="9"/>
  <c r="O168" i="9"/>
  <c r="O150" i="9"/>
  <c r="O148" i="9"/>
  <c r="O94" i="9"/>
  <c r="J110" i="6"/>
  <c r="K110" i="6"/>
  <c r="L110" i="6"/>
  <c r="M110" i="6"/>
  <c r="J180" i="9"/>
  <c r="K180" i="9"/>
  <c r="J267" i="19"/>
  <c r="K267" i="19"/>
  <c r="L267" i="19"/>
  <c r="M267" i="19"/>
  <c r="J73" i="18"/>
  <c r="K73" i="18"/>
  <c r="L73" i="18"/>
  <c r="M73" i="18"/>
  <c r="J77" i="16"/>
  <c r="K77" i="16"/>
  <c r="L77" i="16"/>
  <c r="M77" i="16"/>
  <c r="J82" i="9"/>
  <c r="K82" i="9"/>
  <c r="L82" i="9"/>
  <c r="M82" i="9"/>
  <c r="J133" i="8"/>
  <c r="K133" i="8"/>
  <c r="L133" i="8"/>
  <c r="M133" i="8"/>
  <c r="I133" i="8"/>
  <c r="J150" i="6"/>
  <c r="K150" i="6"/>
  <c r="L150" i="6"/>
  <c r="M150" i="6"/>
  <c r="J104" i="6"/>
  <c r="K104" i="6"/>
  <c r="L104" i="6"/>
  <c r="M104" i="6"/>
  <c r="J86" i="4"/>
  <c r="K86" i="4"/>
  <c r="L86" i="4"/>
  <c r="M86" i="4"/>
  <c r="J68" i="4"/>
  <c r="K68" i="4"/>
  <c r="L68" i="4"/>
  <c r="M68" i="4"/>
  <c r="J179" i="3"/>
  <c r="K179" i="3"/>
  <c r="L179" i="3"/>
  <c r="M179" i="3"/>
  <c r="I179" i="3"/>
  <c r="L118" i="3"/>
  <c r="M118" i="3"/>
  <c r="O68" i="3"/>
  <c r="O66" i="3"/>
  <c r="O64" i="3"/>
  <c r="O62" i="3"/>
  <c r="O60" i="3" l="1"/>
  <c r="O58" i="3"/>
  <c r="O56" i="3"/>
  <c r="O54" i="3"/>
  <c r="O53" i="8"/>
  <c r="O51" i="8"/>
  <c r="O47" i="8"/>
  <c r="O45" i="8"/>
  <c r="O43" i="8"/>
  <c r="H45" i="1"/>
  <c r="H41" i="1"/>
  <c r="G41" i="1"/>
  <c r="O51" i="19"/>
  <c r="J45" i="19"/>
  <c r="K45" i="19"/>
  <c r="L45" i="19"/>
  <c r="K10" i="2" s="1"/>
  <c r="M45" i="19"/>
  <c r="O47" i="19"/>
  <c r="O55" i="19"/>
  <c r="O57" i="19"/>
  <c r="O53" i="19"/>
  <c r="O49" i="19"/>
  <c r="N14" i="19" s="1"/>
  <c r="I21" i="1" s="1"/>
  <c r="O45" i="19"/>
  <c r="N10" i="19" s="1"/>
  <c r="I19" i="1" s="1"/>
  <c r="J43" i="18"/>
  <c r="K43" i="18"/>
  <c r="L43" i="18"/>
  <c r="K9" i="2" s="1"/>
  <c r="M43" i="18"/>
  <c r="O47" i="18"/>
  <c r="O45" i="18"/>
  <c r="N12" i="18" s="1"/>
  <c r="I13" i="1" s="1"/>
  <c r="O43" i="18"/>
  <c r="N10" i="18" s="1"/>
  <c r="I15" i="1" s="1"/>
  <c r="J45" i="17"/>
  <c r="K45" i="17"/>
  <c r="L45" i="17"/>
  <c r="K12" i="2" s="1"/>
  <c r="M45" i="17"/>
  <c r="I41" i="17"/>
  <c r="I45" i="17" s="1"/>
  <c r="J12" i="2" s="1"/>
  <c r="J41" i="16"/>
  <c r="K41" i="16"/>
  <c r="L41" i="16"/>
  <c r="M41" i="16"/>
  <c r="F31" i="16" s="1"/>
  <c r="O45" i="16"/>
  <c r="O43" i="16"/>
  <c r="O41" i="16"/>
  <c r="N10" i="16" s="1"/>
  <c r="I49" i="1" s="1"/>
  <c r="L15" i="2"/>
  <c r="L19" i="2" s="1"/>
  <c r="K15" i="2"/>
  <c r="I57" i="10"/>
  <c r="O55" i="10"/>
  <c r="O51" i="10"/>
  <c r="O49" i="10"/>
  <c r="N14" i="10" s="1"/>
  <c r="I83" i="1" s="1"/>
  <c r="O47" i="10"/>
  <c r="N12" i="10" s="1"/>
  <c r="I81" i="1" s="1"/>
  <c r="N10" i="10"/>
  <c r="I79" i="1" s="1"/>
  <c r="N14" i="9"/>
  <c r="I75" i="1" s="1"/>
  <c r="J168" i="9"/>
  <c r="K168" i="9"/>
  <c r="L168" i="9"/>
  <c r="M168" i="9"/>
  <c r="J148" i="9"/>
  <c r="K148" i="9"/>
  <c r="L148" i="9"/>
  <c r="M148" i="9"/>
  <c r="J88" i="9"/>
  <c r="K88" i="9"/>
  <c r="L88" i="9"/>
  <c r="L180" i="9" s="1"/>
  <c r="M88" i="9"/>
  <c r="M180" i="9" s="1"/>
  <c r="O92" i="9"/>
  <c r="N16" i="9" s="1"/>
  <c r="I77" i="1" s="1"/>
  <c r="O90" i="9"/>
  <c r="O88" i="9"/>
  <c r="N12" i="9" s="1"/>
  <c r="I73" i="1" s="1"/>
  <c r="J181" i="9"/>
  <c r="J46" i="9"/>
  <c r="K46" i="9"/>
  <c r="L46" i="9"/>
  <c r="M46" i="9"/>
  <c r="O48" i="9"/>
  <c r="O46" i="9"/>
  <c r="N10" i="9" s="1"/>
  <c r="I71" i="1" s="1"/>
  <c r="J43" i="8"/>
  <c r="K43" i="8"/>
  <c r="L43" i="8"/>
  <c r="K14" i="2" s="1"/>
  <c r="M43" i="8"/>
  <c r="N12" i="8"/>
  <c r="I51" i="1" s="1"/>
  <c r="N10" i="8"/>
  <c r="I53" i="1" s="1"/>
  <c r="N14" i="6"/>
  <c r="I89" i="1" s="1"/>
  <c r="L52" i="3"/>
  <c r="I122" i="6"/>
  <c r="I118" i="6"/>
  <c r="O116" i="6"/>
  <c r="O114" i="6"/>
  <c r="O112" i="6"/>
  <c r="O110" i="6"/>
  <c r="O54" i="6"/>
  <c r="O52" i="6"/>
  <c r="O50" i="6"/>
  <c r="O48" i="6"/>
  <c r="N11" i="6"/>
  <c r="O44" i="4"/>
  <c r="N10" i="4" s="1"/>
  <c r="I41" i="1" s="1"/>
  <c r="K151" i="6"/>
  <c r="J48" i="6"/>
  <c r="K48" i="6"/>
  <c r="L48" i="6"/>
  <c r="M48" i="6"/>
  <c r="N13" i="4"/>
  <c r="J74" i="4"/>
  <c r="K74" i="4"/>
  <c r="L74" i="4"/>
  <c r="M74" i="4"/>
  <c r="I82" i="4"/>
  <c r="I78" i="4"/>
  <c r="O76" i="4"/>
  <c r="O74" i="4"/>
  <c r="N14" i="4" s="1"/>
  <c r="I47" i="1" s="1"/>
  <c r="J44" i="4"/>
  <c r="K44" i="4"/>
  <c r="L44" i="4"/>
  <c r="M44" i="4"/>
  <c r="M87" i="4" s="1"/>
  <c r="F34" i="4" s="1"/>
  <c r="I64" i="4"/>
  <c r="I60" i="4"/>
  <c r="I58" i="4"/>
  <c r="I54" i="4"/>
  <c r="O52" i="4"/>
  <c r="O48" i="4"/>
  <c r="O46" i="4"/>
  <c r="N12" i="4" s="1"/>
  <c r="I45" i="1" s="1"/>
  <c r="N11" i="4"/>
  <c r="M52" i="3"/>
  <c r="J123" i="3"/>
  <c r="K123" i="3"/>
  <c r="L123" i="3"/>
  <c r="M123" i="3"/>
  <c r="I133" i="3"/>
  <c r="I112" i="3"/>
  <c r="I106" i="3"/>
  <c r="I100" i="3"/>
  <c r="I92" i="3"/>
  <c r="I118" i="3" s="1"/>
  <c r="I180" i="3" s="1"/>
  <c r="I88" i="3"/>
  <c r="I84" i="3"/>
  <c r="I80" i="3"/>
  <c r="N22" i="3"/>
  <c r="N21" i="3"/>
  <c r="I101" i="1" s="1"/>
  <c r="N20" i="3"/>
  <c r="N19" i="3"/>
  <c r="I99" i="1" s="1"/>
  <c r="N18" i="3"/>
  <c r="N17" i="3"/>
  <c r="I97" i="1" s="1"/>
  <c r="N16" i="3"/>
  <c r="N15" i="3"/>
  <c r="I95" i="1" s="1"/>
  <c r="N14" i="3"/>
  <c r="I93" i="1"/>
  <c r="I263" i="19"/>
  <c r="I257" i="19"/>
  <c r="I251" i="19"/>
  <c r="I245" i="19"/>
  <c r="I235" i="19"/>
  <c r="I229" i="19"/>
  <c r="I223" i="19"/>
  <c r="I217" i="19"/>
  <c r="I207" i="19"/>
  <c r="I201" i="19"/>
  <c r="I195" i="19"/>
  <c r="I189" i="19"/>
  <c r="I183" i="19"/>
  <c r="I176" i="19"/>
  <c r="I170" i="19"/>
  <c r="I163" i="19"/>
  <c r="I157" i="19"/>
  <c r="I151" i="19"/>
  <c r="I145" i="19"/>
  <c r="I139" i="19"/>
  <c r="I133" i="19"/>
  <c r="I127" i="19"/>
  <c r="I121" i="19"/>
  <c r="I115" i="19"/>
  <c r="I109" i="19"/>
  <c r="I99" i="19"/>
  <c r="I93" i="19"/>
  <c r="I87" i="19"/>
  <c r="I71" i="19"/>
  <c r="N13" i="19"/>
  <c r="N11" i="19"/>
  <c r="I4" i="19"/>
  <c r="F4" i="19"/>
  <c r="N11" i="18"/>
  <c r="I4" i="18"/>
  <c r="F4" i="18"/>
  <c r="I4" i="17"/>
  <c r="G4" i="17"/>
  <c r="I71" i="16"/>
  <c r="I65" i="16"/>
  <c r="I59" i="16"/>
  <c r="I53" i="16"/>
  <c r="I4" i="16"/>
  <c r="G4" i="16"/>
  <c r="I85" i="10"/>
  <c r="I81" i="10"/>
  <c r="I75" i="10"/>
  <c r="I71" i="10"/>
  <c r="I67" i="10"/>
  <c r="N13" i="10"/>
  <c r="I4" i="10"/>
  <c r="G4" i="10"/>
  <c r="I160" i="9"/>
  <c r="I156" i="9"/>
  <c r="I144" i="9"/>
  <c r="I152" i="9"/>
  <c r="I148" i="9" s="1"/>
  <c r="I164" i="9"/>
  <c r="I172" i="9"/>
  <c r="I168" i="9" s="1"/>
  <c r="I176" i="9"/>
  <c r="I140" i="9"/>
  <c r="I136" i="9"/>
  <c r="I128" i="9"/>
  <c r="I132" i="9"/>
  <c r="I100" i="9"/>
  <c r="I124" i="9"/>
  <c r="I120" i="9"/>
  <c r="I116" i="9"/>
  <c r="I112" i="9"/>
  <c r="I104" i="9"/>
  <c r="I96" i="9"/>
  <c r="I88" i="9" s="1"/>
  <c r="I180" i="9" s="1"/>
  <c r="I74" i="4" l="1"/>
  <c r="I86" i="4"/>
  <c r="I68" i="4"/>
  <c r="L181" i="9"/>
  <c r="N12" i="19"/>
  <c r="I17" i="1" s="1"/>
  <c r="J151" i="6"/>
  <c r="F31" i="9"/>
  <c r="K16" i="2"/>
  <c r="K181" i="9"/>
  <c r="M181" i="9"/>
  <c r="F36" i="9" s="1"/>
  <c r="M180" i="3"/>
  <c r="F42" i="3" s="1"/>
  <c r="F41" i="3" s="1"/>
  <c r="L151" i="6"/>
  <c r="M151" i="6"/>
  <c r="F38" i="6" s="1"/>
  <c r="K87" i="4"/>
  <c r="K13" i="2"/>
  <c r="F25" i="16"/>
  <c r="L87" i="4"/>
  <c r="I44" i="4"/>
  <c r="J87" i="4"/>
  <c r="L180" i="3"/>
  <c r="I78" i="9"/>
  <c r="I74" i="9"/>
  <c r="F34" i="9"/>
  <c r="N15" i="9"/>
  <c r="I4" i="9"/>
  <c r="F4" i="9"/>
  <c r="I4" i="8"/>
  <c r="G4" i="8"/>
  <c r="I146" i="6"/>
  <c r="I150" i="6" s="1"/>
  <c r="I142" i="6"/>
  <c r="I138" i="6"/>
  <c r="I134" i="6"/>
  <c r="I130" i="6"/>
  <c r="I126" i="6"/>
  <c r="I96" i="6"/>
  <c r="I88" i="6"/>
  <c r="I80" i="6"/>
  <c r="I72" i="6"/>
  <c r="I56" i="6"/>
  <c r="I104" i="6" s="1"/>
  <c r="N17" i="6"/>
  <c r="N16" i="6"/>
  <c r="I91" i="1" s="1"/>
  <c r="N15" i="6"/>
  <c r="N13" i="6"/>
  <c r="N12" i="6"/>
  <c r="I87" i="1" s="1"/>
  <c r="I4" i="6"/>
  <c r="F4" i="6"/>
  <c r="N15" i="4"/>
  <c r="I7" i="3"/>
  <c r="G7" i="3"/>
  <c r="I4" i="4"/>
  <c r="F4" i="4"/>
  <c r="I173" i="3"/>
  <c r="I167" i="3"/>
  <c r="I47" i="16"/>
  <c r="I87" i="4" l="1"/>
  <c r="J11" i="2" s="1"/>
  <c r="I41" i="16"/>
  <c r="J13" i="2" s="1"/>
  <c r="I77" i="16"/>
  <c r="F36" i="3"/>
  <c r="K18" i="2" s="1"/>
  <c r="F32" i="6"/>
  <c r="K17" i="2"/>
  <c r="F28" i="4"/>
  <c r="F27" i="4" s="1"/>
  <c r="K11" i="2"/>
  <c r="I110" i="6"/>
  <c r="F35" i="3" l="1"/>
  <c r="K19" i="2"/>
  <c r="I121" i="8"/>
  <c r="F23" i="19" l="1"/>
  <c r="F22" i="19" s="1"/>
  <c r="I81" i="19"/>
  <c r="I77" i="19"/>
  <c r="I65" i="19"/>
  <c r="I59" i="19"/>
  <c r="F31" i="19"/>
  <c r="N15" i="19"/>
  <c r="F24" i="18"/>
  <c r="F23" i="18" s="1"/>
  <c r="F21" i="18"/>
  <c r="F20" i="18" s="1"/>
  <c r="I69" i="18"/>
  <c r="I65" i="18"/>
  <c r="I61" i="18"/>
  <c r="I57" i="18"/>
  <c r="I53" i="18"/>
  <c r="I49" i="18"/>
  <c r="I73" i="18" s="1"/>
  <c r="F29" i="18"/>
  <c r="N13" i="18"/>
  <c r="I267" i="19" l="1"/>
  <c r="I43" i="18"/>
  <c r="J9" i="2" s="1"/>
  <c r="I45" i="19"/>
  <c r="F33" i="18"/>
  <c r="F32" i="18" s="1"/>
  <c r="F29" i="19"/>
  <c r="F28" i="19" s="1"/>
  <c r="F35" i="19"/>
  <c r="F34" i="19" s="1"/>
  <c r="F26" i="19"/>
  <c r="F25" i="19" s="1"/>
  <c r="F21" i="19" s="1"/>
  <c r="F27" i="18"/>
  <c r="F26" i="18" s="1"/>
  <c r="F19" i="18" s="1"/>
  <c r="J10" i="2" l="1"/>
  <c r="F36" i="18"/>
  <c r="F38" i="19"/>
  <c r="F27" i="17"/>
  <c r="F22" i="17"/>
  <c r="F21" i="17" s="1"/>
  <c r="F19" i="17"/>
  <c r="F18" i="17" s="1"/>
  <c r="F31" i="17"/>
  <c r="F30" i="17" s="1"/>
  <c r="F25" i="17" l="1"/>
  <c r="F24" i="17" s="1"/>
  <c r="F17" i="17" s="1"/>
  <c r="F34" i="17" s="1"/>
  <c r="N11" i="17"/>
  <c r="F22" i="16" l="1"/>
  <c r="F21" i="16" s="1"/>
  <c r="F19" i="16"/>
  <c r="F18" i="16" s="1"/>
  <c r="F27" i="16"/>
  <c r="N11" i="16"/>
  <c r="C63" i="13" a="1"/>
  <c r="C63" i="13" s="1"/>
  <c r="F164" i="13"/>
  <c r="F294" i="13"/>
  <c r="F293" i="13"/>
  <c r="F292" i="13"/>
  <c r="F291" i="13"/>
  <c r="F290" i="13"/>
  <c r="F289" i="13"/>
  <c r="F288" i="13"/>
  <c r="F287" i="13"/>
  <c r="F286" i="13"/>
  <c r="F285" i="13"/>
  <c r="F284" i="13"/>
  <c r="F283" i="13"/>
  <c r="F253" i="13"/>
  <c r="F264" i="13" s="1"/>
  <c r="F252" i="13"/>
  <c r="F251" i="13"/>
  <c r="F250" i="13"/>
  <c r="F262" i="13" s="1"/>
  <c r="F249" i="13"/>
  <c r="F248" i="13"/>
  <c r="F247" i="13"/>
  <c r="F260" i="13" s="1"/>
  <c r="F246" i="13"/>
  <c r="F245" i="13"/>
  <c r="F244" i="13"/>
  <c r="F258" i="13" s="1"/>
  <c r="F243" i="13"/>
  <c r="F242" i="13"/>
  <c r="F241" i="13"/>
  <c r="F256" i="13" s="1"/>
  <c r="F240" i="13"/>
  <c r="F239" i="13"/>
  <c r="F223" i="13"/>
  <c r="F226" i="13" s="1"/>
  <c r="F222" i="13"/>
  <c r="F221" i="13"/>
  <c r="F205" i="13"/>
  <c r="F210" i="13" s="1"/>
  <c r="F204" i="13"/>
  <c r="F203" i="13"/>
  <c r="F202" i="13"/>
  <c r="F208" i="13" s="1"/>
  <c r="F201" i="13"/>
  <c r="F200" i="13"/>
  <c r="F193" i="13"/>
  <c r="F192" i="13"/>
  <c r="F191" i="13"/>
  <c r="F190" i="13"/>
  <c r="F189" i="13"/>
  <c r="F188" i="13"/>
  <c r="F187" i="13"/>
  <c r="F186" i="13"/>
  <c r="F185" i="13"/>
  <c r="F175" i="13"/>
  <c r="F174" i="13"/>
  <c r="F173" i="13"/>
  <c r="F172" i="13"/>
  <c r="F171" i="13"/>
  <c r="F170" i="13"/>
  <c r="F169" i="13"/>
  <c r="F168" i="13"/>
  <c r="F167" i="13"/>
  <c r="F166" i="13"/>
  <c r="F165" i="13"/>
  <c r="F150" i="13"/>
  <c r="F153" i="13" s="1"/>
  <c r="F149" i="13"/>
  <c r="F148" i="13"/>
  <c r="F145" i="13"/>
  <c r="F144" i="13"/>
  <c r="F143" i="13"/>
  <c r="F142" i="13"/>
  <c r="F141" i="13"/>
  <c r="F140" i="13"/>
  <c r="F139" i="13"/>
  <c r="F138" i="13"/>
  <c r="F137" i="13"/>
  <c r="F136" i="13"/>
  <c r="F135" i="13"/>
  <c r="F134" i="13"/>
  <c r="F133" i="13"/>
  <c r="F132" i="13"/>
  <c r="F131" i="13"/>
  <c r="F130" i="13"/>
  <c r="F128" i="13"/>
  <c r="F129" i="13"/>
  <c r="F127" i="13"/>
  <c r="F126" i="13"/>
  <c r="F125" i="13"/>
  <c r="F124" i="13"/>
  <c r="F123" i="13"/>
  <c r="F122" i="13"/>
  <c r="F121" i="13"/>
  <c r="F120" i="13"/>
  <c r="F119" i="13"/>
  <c r="F118" i="13"/>
  <c r="F117" i="13"/>
  <c r="F116" i="13"/>
  <c r="F115" i="13"/>
  <c r="F114" i="13"/>
  <c r="F113" i="13"/>
  <c r="F112" i="13"/>
  <c r="F110" i="13"/>
  <c r="F111" i="13"/>
  <c r="F109" i="13"/>
  <c r="F106" i="13"/>
  <c r="F107" i="13"/>
  <c r="F108" i="13"/>
  <c r="F105" i="13"/>
  <c r="F104" i="13"/>
  <c r="F68" i="13"/>
  <c r="F67" i="13"/>
  <c r="F66" i="13"/>
  <c r="F65" i="13"/>
  <c r="F71" i="13" s="1"/>
  <c r="F63" i="13"/>
  <c r="F64" i="13" a="1"/>
  <c r="F64" i="13" s="1"/>
  <c r="F57" i="13"/>
  <c r="F55" i="13"/>
  <c r="F56" i="13"/>
  <c r="F47" i="13"/>
  <c r="F46" i="13"/>
  <c r="F50" i="13" s="1"/>
  <c r="F45" i="13"/>
  <c r="F41" i="13"/>
  <c r="F40" i="13"/>
  <c r="F39" i="13"/>
  <c r="F34" i="13" a="1"/>
  <c r="F34" i="13" s="1"/>
  <c r="F31" i="13" a="1"/>
  <c r="F31" i="13" s="1"/>
  <c r="F28" i="13" a="1"/>
  <c r="F28" i="13" s="1"/>
  <c r="F27" i="13"/>
  <c r="F26" i="13"/>
  <c r="F25" i="13"/>
  <c r="F24" i="13"/>
  <c r="F23" i="13"/>
  <c r="F22" i="13"/>
  <c r="F24" i="16" l="1"/>
  <c r="F17" i="16" s="1"/>
  <c r="F34" i="16" s="1"/>
  <c r="K275" i="13"/>
  <c r="L275" i="13"/>
  <c r="M275" i="13"/>
  <c r="N275" i="13"/>
  <c r="O275" i="13"/>
  <c r="P275" i="13"/>
  <c r="Q275" i="13"/>
  <c r="R275" i="13"/>
  <c r="S275" i="13"/>
  <c r="T275" i="13"/>
  <c r="U275" i="13"/>
  <c r="J275" i="13"/>
  <c r="I283" i="13"/>
  <c r="I285" i="13"/>
  <c r="H283" i="13"/>
  <c r="H285" i="13"/>
  <c r="J179" i="13"/>
  <c r="K179" i="13"/>
  <c r="L179" i="13"/>
  <c r="M179" i="13"/>
  <c r="N179" i="13"/>
  <c r="O179" i="13"/>
  <c r="P179" i="13"/>
  <c r="Q179" i="13"/>
  <c r="R179" i="13"/>
  <c r="S179" i="13"/>
  <c r="T179" i="13"/>
  <c r="U179" i="13"/>
  <c r="I185" i="13"/>
  <c r="I187" i="13"/>
  <c r="H185" i="13"/>
  <c r="H187" i="13"/>
  <c r="K156" i="13"/>
  <c r="L156" i="13"/>
  <c r="M156" i="13"/>
  <c r="N156" i="13"/>
  <c r="O156" i="13"/>
  <c r="P156" i="13"/>
  <c r="Q156" i="13"/>
  <c r="R156" i="13"/>
  <c r="S156" i="13"/>
  <c r="T156" i="13"/>
  <c r="U156" i="13"/>
  <c r="J156" i="13"/>
  <c r="I164" i="13"/>
  <c r="I166" i="13"/>
  <c r="H164" i="13"/>
  <c r="H166" i="13"/>
  <c r="I104" i="13"/>
  <c r="I106" i="13"/>
  <c r="H104" i="13"/>
  <c r="H106" i="13"/>
  <c r="K37" i="13"/>
  <c r="L37" i="13"/>
  <c r="M37" i="13"/>
  <c r="N37" i="13"/>
  <c r="O37" i="13"/>
  <c r="P37" i="13"/>
  <c r="Q37" i="13"/>
  <c r="R37" i="13"/>
  <c r="S37" i="13"/>
  <c r="T37" i="13"/>
  <c r="U37" i="13"/>
  <c r="J37" i="13"/>
  <c r="K53" i="13"/>
  <c r="L53" i="13"/>
  <c r="M53" i="13"/>
  <c r="N53" i="13"/>
  <c r="O53" i="13"/>
  <c r="P53" i="13"/>
  <c r="Q53" i="13"/>
  <c r="R53" i="13"/>
  <c r="S53" i="13"/>
  <c r="T53" i="13"/>
  <c r="U53" i="13"/>
  <c r="J53" i="13"/>
  <c r="H57" i="13"/>
  <c r="I57" i="13"/>
  <c r="I55" i="13"/>
  <c r="H55" i="13"/>
  <c r="H41" i="13"/>
  <c r="I41" i="13"/>
  <c r="I39" i="13"/>
  <c r="H39" i="13"/>
  <c r="I22" i="13"/>
  <c r="I24" i="13"/>
  <c r="H22" i="13"/>
  <c r="H24" i="13"/>
  <c r="N59" i="13"/>
  <c r="O59" i="13"/>
  <c r="P59" i="13"/>
  <c r="Q59" i="13"/>
  <c r="R59" i="13"/>
  <c r="S59" i="13"/>
  <c r="T59" i="13"/>
  <c r="U59" i="13"/>
  <c r="L69" i="13"/>
  <c r="L59" i="13" s="1"/>
  <c r="I75" i="13"/>
  <c r="I73" i="13"/>
  <c r="F70" i="13"/>
  <c r="C70" i="13"/>
  <c r="I65" i="13"/>
  <c r="I71" i="13" s="1"/>
  <c r="H63" i="13"/>
  <c r="H70" i="13" s="1"/>
  <c r="H65" i="13"/>
  <c r="H71" i="13" s="1"/>
  <c r="N146" i="13"/>
  <c r="O146" i="13"/>
  <c r="P146" i="13"/>
  <c r="Q146" i="13"/>
  <c r="R146" i="13"/>
  <c r="S146" i="13"/>
  <c r="T146" i="13"/>
  <c r="U146" i="13"/>
  <c r="L151" i="13"/>
  <c r="L146" i="13" s="1"/>
  <c r="I155" i="13"/>
  <c r="C148" i="13" a="1"/>
  <c r="C148" i="13" s="1"/>
  <c r="C152" i="13" s="1"/>
  <c r="F152" i="13"/>
  <c r="H150" i="13"/>
  <c r="H153" i="13" s="1"/>
  <c r="H148" i="13"/>
  <c r="H152" i="13" s="1"/>
  <c r="U206" i="13"/>
  <c r="U196" i="13" s="1"/>
  <c r="T206" i="13"/>
  <c r="T196" i="13" s="1"/>
  <c r="S206" i="13"/>
  <c r="S196" i="13" s="1"/>
  <c r="R206" i="13"/>
  <c r="R196" i="13" s="1"/>
  <c r="Q206" i="13"/>
  <c r="Q196" i="13" s="1"/>
  <c r="P206" i="13"/>
  <c r="P196" i="13" s="1"/>
  <c r="O206" i="13"/>
  <c r="O196" i="13" s="1"/>
  <c r="N206" i="13"/>
  <c r="N196" i="13" s="1"/>
  <c r="L206" i="13"/>
  <c r="L196" i="13" s="1"/>
  <c r="I218" i="13"/>
  <c r="I216" i="13"/>
  <c r="I214" i="13"/>
  <c r="I212" i="13"/>
  <c r="F209" i="13"/>
  <c r="F207" i="13"/>
  <c r="C203" i="13" a="1"/>
  <c r="C203" i="13" s="1"/>
  <c r="C209" i="13" s="1"/>
  <c r="C200" i="13" a="1"/>
  <c r="C200" i="13" s="1"/>
  <c r="C207" i="13" s="1"/>
  <c r="I202" i="13"/>
  <c r="I208" i="13" s="1"/>
  <c r="H200" i="13"/>
  <c r="H207" i="13" s="1"/>
  <c r="H202" i="13"/>
  <c r="H208" i="13" s="1"/>
  <c r="N43" i="13"/>
  <c r="O43" i="13"/>
  <c r="P43" i="13"/>
  <c r="Q43" i="13"/>
  <c r="R43" i="13"/>
  <c r="S43" i="13"/>
  <c r="T43" i="13"/>
  <c r="U43" i="13"/>
  <c r="L48" i="13"/>
  <c r="L43" i="13" s="1"/>
  <c r="I52" i="13"/>
  <c r="F49" i="13"/>
  <c r="C45" i="13" a="1"/>
  <c r="C45" i="13" s="1"/>
  <c r="C49" i="13" s="1"/>
  <c r="H47" i="13"/>
  <c r="H50" i="13" s="1"/>
  <c r="H45" i="13"/>
  <c r="H49" i="13" s="1"/>
  <c r="I228" i="13"/>
  <c r="F225" i="13"/>
  <c r="H223" i="13"/>
  <c r="H226" i="13" s="1"/>
  <c r="H221" i="13"/>
  <c r="H225" i="13" s="1"/>
  <c r="C221" i="13" a="1"/>
  <c r="C221" i="13" s="1"/>
  <c r="C225" i="13" s="1"/>
  <c r="N219" i="13"/>
  <c r="O219" i="13"/>
  <c r="P219" i="13"/>
  <c r="Q219" i="13"/>
  <c r="R219" i="13"/>
  <c r="S219" i="13"/>
  <c r="T219" i="13"/>
  <c r="U219" i="13"/>
  <c r="C239" i="13" a="1"/>
  <c r="C239" i="13" s="1"/>
  <c r="H241" i="13"/>
  <c r="H256" i="13" s="1"/>
  <c r="H239" i="13"/>
  <c r="I266" i="13"/>
  <c r="I268" i="13"/>
  <c r="I270" i="13"/>
  <c r="I272" i="13"/>
  <c r="I274" i="13"/>
  <c r="H247" i="13"/>
  <c r="H260" i="13" s="1"/>
  <c r="H244" i="13"/>
  <c r="H258" i="13" s="1"/>
  <c r="C251" i="13" a="1"/>
  <c r="C251" i="13" s="1"/>
  <c r="C248" i="13" a="1"/>
  <c r="C248" i="13" s="1"/>
  <c r="C245" i="13" a="1"/>
  <c r="C245" i="13" s="1"/>
  <c r="C242" i="13" a="1"/>
  <c r="C242" i="13" s="1"/>
  <c r="H288" i="13"/>
  <c r="I288" i="13"/>
  <c r="H289" i="13"/>
  <c r="I289" i="13"/>
  <c r="H291" i="13"/>
  <c r="I291" i="13"/>
  <c r="H292" i="13"/>
  <c r="I292" i="13"/>
  <c r="H294" i="13"/>
  <c r="I294" i="13"/>
  <c r="I286" i="13"/>
  <c r="H286" i="13"/>
  <c r="H245" i="13"/>
  <c r="H248" i="13"/>
  <c r="H250" i="13"/>
  <c r="H262" i="13" s="1"/>
  <c r="H251" i="13"/>
  <c r="H253" i="13"/>
  <c r="H264" i="13" s="1"/>
  <c r="H242" i="13"/>
  <c r="H205" i="13"/>
  <c r="H210" i="13" s="1"/>
  <c r="I205" i="13"/>
  <c r="I210" i="13" s="1"/>
  <c r="H203" i="13"/>
  <c r="H209" i="13" s="1"/>
  <c r="H190" i="13"/>
  <c r="I190" i="13"/>
  <c r="H191" i="13"/>
  <c r="I191" i="13"/>
  <c r="H193" i="13"/>
  <c r="I193" i="13"/>
  <c r="I188" i="13"/>
  <c r="H188" i="13"/>
  <c r="H169" i="13"/>
  <c r="I169" i="13"/>
  <c r="H170" i="13"/>
  <c r="I170" i="13"/>
  <c r="H172" i="13"/>
  <c r="I172" i="13"/>
  <c r="H173" i="13"/>
  <c r="I173" i="13"/>
  <c r="H175" i="13"/>
  <c r="I175" i="13"/>
  <c r="I167" i="13"/>
  <c r="H167" i="13"/>
  <c r="I68" i="13"/>
  <c r="H68" i="13"/>
  <c r="I66" i="13"/>
  <c r="H66" i="13"/>
  <c r="H109" i="13"/>
  <c r="I109" i="13"/>
  <c r="H110" i="13"/>
  <c r="I110" i="13"/>
  <c r="H112" i="13"/>
  <c r="I112" i="13"/>
  <c r="H113" i="13"/>
  <c r="I113" i="13"/>
  <c r="H115" i="13"/>
  <c r="I115" i="13"/>
  <c r="H116" i="13"/>
  <c r="I116" i="13"/>
  <c r="H118" i="13"/>
  <c r="I118" i="13"/>
  <c r="H119" i="13"/>
  <c r="I119" i="13"/>
  <c r="H121" i="13"/>
  <c r="I121" i="13"/>
  <c r="H122" i="13"/>
  <c r="I122" i="13"/>
  <c r="H124" i="13"/>
  <c r="I124" i="13"/>
  <c r="H125" i="13"/>
  <c r="I125" i="13"/>
  <c r="H127" i="13"/>
  <c r="I127" i="13"/>
  <c r="H128" i="13"/>
  <c r="I128" i="13"/>
  <c r="H130" i="13"/>
  <c r="I130" i="13"/>
  <c r="H131" i="13"/>
  <c r="I131" i="13"/>
  <c r="H133" i="13"/>
  <c r="I133" i="13"/>
  <c r="H134" i="13"/>
  <c r="I134" i="13"/>
  <c r="H136" i="13"/>
  <c r="I136" i="13"/>
  <c r="H137" i="13"/>
  <c r="I137" i="13"/>
  <c r="H139" i="13"/>
  <c r="I139" i="13"/>
  <c r="H140" i="13"/>
  <c r="I140" i="13"/>
  <c r="H142" i="13"/>
  <c r="I142" i="13"/>
  <c r="H143" i="13"/>
  <c r="I143" i="13"/>
  <c r="H145" i="13"/>
  <c r="I145" i="13"/>
  <c r="I107" i="13"/>
  <c r="H107" i="13"/>
  <c r="F30" i="13"/>
  <c r="F33" i="13"/>
  <c r="F36" i="13"/>
  <c r="H27" i="13"/>
  <c r="I27" i="13"/>
  <c r="H28" i="13"/>
  <c r="I28" i="13"/>
  <c r="H30" i="13"/>
  <c r="I30" i="13"/>
  <c r="H31" i="13"/>
  <c r="I31" i="13"/>
  <c r="H33" i="13"/>
  <c r="I33" i="13"/>
  <c r="H34" i="13"/>
  <c r="I34" i="13"/>
  <c r="H36" i="13"/>
  <c r="I36" i="13"/>
  <c r="I25" i="13"/>
  <c r="H25" i="13"/>
  <c r="B295" i="13"/>
  <c r="B275" i="13" a="1"/>
  <c r="B275" i="13" s="1"/>
  <c r="A275" i="13" a="1"/>
  <c r="A275" i="13" s="1"/>
  <c r="B254" i="13"/>
  <c r="B229" i="13" a="1"/>
  <c r="B229" i="13" s="1"/>
  <c r="A229" i="13" a="1"/>
  <c r="A229" i="13" s="1"/>
  <c r="B224" i="13"/>
  <c r="B219" i="13" a="1"/>
  <c r="B219" i="13" s="1"/>
  <c r="A219" i="13" a="1"/>
  <c r="A219" i="13" s="1"/>
  <c r="B206" i="13"/>
  <c r="B196" i="13" a="1"/>
  <c r="B196" i="13" s="1"/>
  <c r="A196" i="13" a="1"/>
  <c r="A196" i="13" s="1"/>
  <c r="B195" i="13"/>
  <c r="B194" i="13"/>
  <c r="B179" i="13" a="1"/>
  <c r="B179" i="13" s="1"/>
  <c r="A179" i="13" a="1"/>
  <c r="A179" i="13" s="1"/>
  <c r="B178" i="13"/>
  <c r="B177" i="13"/>
  <c r="B176" i="13"/>
  <c r="B156" i="13" a="1"/>
  <c r="B156" i="13" s="1"/>
  <c r="A156" i="13" a="1"/>
  <c r="A156" i="13" s="1"/>
  <c r="B151" i="13"/>
  <c r="B146" i="13" a="1"/>
  <c r="B146" i="13" s="1"/>
  <c r="A76" i="13" a="1"/>
  <c r="A76" i="13" s="1"/>
  <c r="A13" i="14" s="1"/>
  <c r="A146" i="13" a="1"/>
  <c r="A146" i="13" s="1"/>
  <c r="B76" i="13" a="1"/>
  <c r="B76" i="13" s="1"/>
  <c r="B13" i="14" s="1"/>
  <c r="B69" i="13"/>
  <c r="B58" i="13"/>
  <c r="B48" i="13"/>
  <c r="B42" i="13"/>
  <c r="B59" i="13" a="1"/>
  <c r="B59" i="13" s="1"/>
  <c r="A59" i="13" a="1"/>
  <c r="A59" i="13" s="1"/>
  <c r="B53" i="13" a="1"/>
  <c r="B53" i="13" s="1"/>
  <c r="A53" i="13" a="1"/>
  <c r="A53" i="13" s="1"/>
  <c r="B43" i="13" a="1"/>
  <c r="B43" i="13" s="1"/>
  <c r="A43" i="13" a="1"/>
  <c r="A43" i="13" s="1"/>
  <c r="A37" i="13" a="1"/>
  <c r="A37" i="13" s="1"/>
  <c r="A12" i="13" a="1"/>
  <c r="A12" i="13" s="1"/>
  <c r="A6" i="14" s="1"/>
  <c r="B37" i="13" a="1"/>
  <c r="B37" i="13" s="1"/>
  <c r="B12" i="13" a="1"/>
  <c r="B12" i="13" s="1"/>
  <c r="B6" i="14" s="1"/>
  <c r="I217" i="13"/>
  <c r="I200" i="13"/>
  <c r="I207" i="13" s="1"/>
  <c r="I74" i="13"/>
  <c r="I63" i="13"/>
  <c r="I70" i="13" s="1"/>
  <c r="I72" i="13"/>
  <c r="I91" i="10"/>
  <c r="I63" i="10"/>
  <c r="I45" i="10" s="1"/>
  <c r="F29" i="10"/>
  <c r="F28" i="10" s="1"/>
  <c r="F26" i="10"/>
  <c r="F25" i="10" s="1"/>
  <c r="F22" i="10"/>
  <c r="F31" i="10"/>
  <c r="N15" i="10"/>
  <c r="J70" i="3"/>
  <c r="K70" i="3"/>
  <c r="K52" i="3" s="1"/>
  <c r="K180" i="3" s="1"/>
  <c r="I273" i="13"/>
  <c r="I271" i="13"/>
  <c r="I269" i="13"/>
  <c r="I267" i="13"/>
  <c r="F21" i="10" l="1"/>
  <c r="F38" i="10" s="1"/>
  <c r="I104" i="10"/>
  <c r="I70" i="3"/>
  <c r="J52" i="3"/>
  <c r="J180" i="3" s="1"/>
  <c r="K69" i="13"/>
  <c r="K59" i="13" s="1"/>
  <c r="U76" i="13"/>
  <c r="S76" i="13"/>
  <c r="R76" i="13"/>
  <c r="Q76" i="13"/>
  <c r="T76" i="13"/>
  <c r="P76" i="13"/>
  <c r="O76" i="13"/>
  <c r="N76" i="13"/>
  <c r="P12" i="13"/>
  <c r="N12" i="13"/>
  <c r="Q12" i="13"/>
  <c r="U12" i="13"/>
  <c r="T12" i="13"/>
  <c r="L12" i="13"/>
  <c r="R12" i="13"/>
  <c r="O12" i="13"/>
  <c r="S12" i="13"/>
  <c r="I265" i="13"/>
  <c r="J15" i="2" l="1"/>
  <c r="I52" i="3"/>
  <c r="J69" i="13"/>
  <c r="J59" i="13" s="1"/>
  <c r="Q299" i="13"/>
  <c r="T299" i="13"/>
  <c r="U299" i="13"/>
  <c r="S299" i="13"/>
  <c r="N299" i="13"/>
  <c r="R299" i="13"/>
  <c r="O299" i="13"/>
  <c r="P299" i="13"/>
  <c r="I161" i="3"/>
  <c r="I155" i="3"/>
  <c r="I149" i="3"/>
  <c r="I139" i="3"/>
  <c r="I123" i="3" l="1"/>
  <c r="M69" i="13"/>
  <c r="M59" i="13" s="1"/>
  <c r="I58" i="9"/>
  <c r="I62" i="9"/>
  <c r="I66" i="9"/>
  <c r="I70" i="9"/>
  <c r="I82" i="9" s="1"/>
  <c r="I50" i="9"/>
  <c r="K151" i="13"/>
  <c r="K146" i="13" s="1"/>
  <c r="F45" i="3" l="1"/>
  <c r="J18" i="2"/>
  <c r="I46" i="9"/>
  <c r="I181" i="9" s="1"/>
  <c r="J16" i="2" s="1"/>
  <c r="I154" i="13"/>
  <c r="I54" i="9"/>
  <c r="I148" i="13"/>
  <c r="I152" i="13" s="1"/>
  <c r="F32" i="9"/>
  <c r="F30" i="9"/>
  <c r="F25" i="9"/>
  <c r="F24" i="9" s="1"/>
  <c r="N17" i="9"/>
  <c r="I150" i="13" s="1"/>
  <c r="I153" i="13" s="1"/>
  <c r="F35" i="9" l="1"/>
  <c r="F28" i="9"/>
  <c r="F27" i="9" s="1"/>
  <c r="F23" i="9" s="1"/>
  <c r="F39" i="9" l="1"/>
  <c r="I215" i="13"/>
  <c r="I203" i="13"/>
  <c r="I209" i="13" s="1"/>
  <c r="I213" i="13"/>
  <c r="I211" i="13"/>
  <c r="I86" i="8"/>
  <c r="F33" i="8" l="1"/>
  <c r="F32" i="8" s="1"/>
  <c r="F24" i="8"/>
  <c r="F23" i="8" s="1"/>
  <c r="F21" i="8"/>
  <c r="F20" i="8" s="1"/>
  <c r="I111" i="8"/>
  <c r="I98" i="8"/>
  <c r="I65" i="8"/>
  <c r="I55" i="8"/>
  <c r="F29" i="8"/>
  <c r="N13" i="8"/>
  <c r="N11" i="8"/>
  <c r="N10" i="6"/>
  <c r="I64" i="6"/>
  <c r="I48" i="6" s="1"/>
  <c r="I151" i="6" s="1"/>
  <c r="J17" i="2" s="1"/>
  <c r="F26" i="6"/>
  <c r="F25" i="6" s="1"/>
  <c r="I51" i="13"/>
  <c r="F34" i="6"/>
  <c r="I47" i="13"/>
  <c r="I50" i="13" s="1"/>
  <c r="F30" i="4"/>
  <c r="F38" i="3"/>
  <c r="I45" i="13" l="1"/>
  <c r="I49" i="13" s="1"/>
  <c r="I85" i="1"/>
  <c r="I221" i="13" s="1"/>
  <c r="I225" i="13" s="1"/>
  <c r="I43" i="8"/>
  <c r="J14" i="2" s="1"/>
  <c r="J206" i="13"/>
  <c r="F37" i="6"/>
  <c r="F31" i="6"/>
  <c r="F27" i="8"/>
  <c r="F26" i="8" s="1"/>
  <c r="F19" i="8" s="1"/>
  <c r="F36" i="8" s="1"/>
  <c r="K206" i="13"/>
  <c r="K196" i="13" s="1"/>
  <c r="F29" i="6"/>
  <c r="F28" i="6" s="1"/>
  <c r="I223" i="13"/>
  <c r="I226" i="13" s="1"/>
  <c r="F33" i="4"/>
  <c r="F26" i="4"/>
  <c r="F25" i="4" s="1"/>
  <c r="I227" i="13"/>
  <c r="I253" i="13"/>
  <c r="I264" i="13" s="1"/>
  <c r="I250" i="13"/>
  <c r="I262" i="13" s="1"/>
  <c r="I247" i="13"/>
  <c r="I260" i="13" s="1"/>
  <c r="I244" i="13"/>
  <c r="I258" i="13" s="1"/>
  <c r="I241" i="13"/>
  <c r="I256" i="13" s="1"/>
  <c r="I242" i="13"/>
  <c r="I251" i="13"/>
  <c r="I248" i="13"/>
  <c r="I245" i="13"/>
  <c r="I239" i="13"/>
  <c r="F33" i="3"/>
  <c r="J19" i="2" l="1"/>
  <c r="J151" i="13"/>
  <c r="F24" i="6"/>
  <c r="F41" i="6" s="1"/>
  <c r="J48" i="13"/>
  <c r="K48" i="13"/>
  <c r="K43" i="13" s="1"/>
  <c r="K12" i="13" s="1"/>
  <c r="M206" i="13"/>
  <c r="M196" i="13" s="1"/>
  <c r="J196" i="13"/>
  <c r="L254" i="13"/>
  <c r="L229" i="13" s="1"/>
  <c r="F30" i="3"/>
  <c r="F29" i="3" s="1"/>
  <c r="F23" i="4"/>
  <c r="F22" i="4" s="1"/>
  <c r="F21" i="4" s="1"/>
  <c r="F37" i="4" s="1"/>
  <c r="L224" i="13"/>
  <c r="L219" i="13" s="1"/>
  <c r="K254" i="13"/>
  <c r="K229" i="13" s="1"/>
  <c r="F32" i="3"/>
  <c r="J146" i="13" l="1"/>
  <c r="M151" i="13"/>
  <c r="M146" i="13" s="1"/>
  <c r="M48" i="13"/>
  <c r="M43" i="13" s="1"/>
  <c r="M12" i="13" s="1"/>
  <c r="J43" i="13"/>
  <c r="J12" i="13" s="1"/>
  <c r="L76" i="13"/>
  <c r="L299" i="13" s="1"/>
  <c r="J224" i="13"/>
  <c r="J219" i="13" s="1"/>
  <c r="K224" i="13"/>
  <c r="K219" i="13" s="1"/>
  <c r="K76" i="13" s="1"/>
  <c r="K299" i="13" s="1"/>
  <c r="K302" i="13" s="1"/>
  <c r="H301" i="13" s="1"/>
  <c r="J254" i="13"/>
  <c r="F28" i="3"/>
  <c r="M224" i="13" l="1"/>
  <c r="M219" i="13" s="1"/>
  <c r="J229" i="13"/>
  <c r="J76" i="13" s="1"/>
  <c r="J299" i="13" s="1"/>
  <c r="M254" i="13"/>
  <c r="M229" i="13" s="1"/>
  <c r="M76" i="13" l="1"/>
  <c r="M299" i="13" s="1"/>
  <c r="D225" i="13" s="1"/>
  <c r="D49" i="13" s="1"/>
  <c r="D70" i="13" l="1"/>
  <c r="D209" i="13"/>
  <c r="D207" i="13"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<sst xmlns="http://schemas.openxmlformats.org/spreadsheetml/2006/main" count="3403" uniqueCount="941">
  <si>
    <t>II SKYRIUS</t>
  </si>
  <si>
    <t>REGIONO PLĖTROS TIKSLAI IR UŽDAVINIAI</t>
  </si>
  <si>
    <t>2 lentelė. Regiono plėtros tikslai ir uždaviniai</t>
  </si>
  <si>
    <t>Eil. Nr.</t>
  </si>
  <si>
    <t>Regiono plėtros tikslai ir uždaviniai</t>
  </si>
  <si>
    <t>Stebėsenos rodiklio tipas</t>
  </si>
  <si>
    <t>Stebėsenos rodikliai</t>
  </si>
  <si>
    <t>Teritorijos naudojimo privalomosios nuostatos</t>
  </si>
  <si>
    <t>Išankstinės sąlygos</t>
  </si>
  <si>
    <t>Tikslų ir uždavinių pavadinimai</t>
  </si>
  <si>
    <t>Tikslų ir uždavinių kodai</t>
  </si>
  <si>
    <t>Rodiklio pavadinimas (matavimo vienetai)</t>
  </si>
  <si>
    <t>Pradinė reikšmė (metai)</t>
  </si>
  <si>
    <t>Tarpinė siektina reikšmė (metai)</t>
  </si>
  <si>
    <t>Galutinė siektina reikšmė</t>
  </si>
  <si>
    <t>1.</t>
  </si>
  <si>
    <t>Poveikio</t>
  </si>
  <si>
    <t>Sąvartynuose šalinamų komunalinių atliekų dalis (procentai)</t>
  </si>
  <si>
    <t>-</t>
  </si>
  <si>
    <t>Veiklų atitiktis patvirtintiems regioniniams ir (ar) savivaldybių atliekų prevencijos ir tvarkymo planams, parengtiems Valstybiniam atliekų prevencijos ir tvarkymo 2021–2027 m. planui įgyvendinti.</t>
  </si>
  <si>
    <t>(2020)</t>
  </si>
  <si>
    <t>(2025)</t>
  </si>
  <si>
    <t>Paruoštų pakartotinai naudoti ir perdirbtų komunalinių atliekų dalis (procentai)</t>
  </si>
  <si>
    <t>(2021)</t>
  </si>
  <si>
    <t>(2019)</t>
  </si>
  <si>
    <t>Šiltnamio efektą sukeliančių dujų išmetimas 1 gyventojui – gyventojų kelionių įtaka (lengvųjų automobilių, motociklų, mopedų ir viešojo transporto naudojimas) (tonos)</t>
  </si>
  <si>
    <t>1.1.</t>
  </si>
  <si>
    <t>Rezultato</t>
  </si>
  <si>
    <t>Surinktos atskirai išrūšiuotos atliekos (tonos per metus)</t>
  </si>
  <si>
    <t>(2029)</t>
  </si>
  <si>
    <t>1.2.</t>
  </si>
  <si>
    <t>Miestai, kuriuose įrengta ar modernizuota oro monitoringo infrastruktūra (skaičius)</t>
  </si>
  <si>
    <t>1.3.</t>
  </si>
  <si>
    <t>Gyventojai, galintys naudotis nauja ar patobulinta žaliąja infrastruktūra (asmenys)</t>
  </si>
  <si>
    <t>Dviračiams skirtos infrastruktūros naudotojų skaičius per metus (naudotojai per metus)</t>
  </si>
  <si>
    <t>0</t>
  </si>
  <si>
    <t xml:space="preserve">2. </t>
  </si>
  <si>
    <t>Gyventojų užimtumo lygis (15–64 metų) | vidutiniai skirtumai tarp regiono savivaldybių (standartinis nuokrypis)</t>
  </si>
  <si>
    <t>Patvirtintos teritorinės strategijos, atitinkančios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(Bendrųjų nuostatų reglamento), 29 straipsnio reikalavimus ir patvirtintose regionų plėtros planų pažangos priemonėse yra numatytos veiklos šioms strategijoms įgyvendinti.</t>
  </si>
  <si>
    <t>Pridėtinė vertė gamybos sąnaudomis pagal veiklos vykdymo vietą (nefinansinių įmonių), tenkanti vienam dirbančiajam per metus (tūkst. Eur)</t>
  </si>
  <si>
    <t>Asmenys, patiriantys skurdo riziką ar socialinę atskirtį (procentai)</t>
  </si>
  <si>
    <t>Gyventojų, aprūpinamų geriamojo vandens tiekimo paslaugomis, dalis, palyginti su visais gyventojais (procentai)</t>
  </si>
  <si>
    <t>Projekto veiklų atitiktis geriamojo vandens tiekimo ir nuotekų tvarkymo infrastruktūros plėtros planui.</t>
  </si>
  <si>
    <t>Gyventojų, aprūpinamų centralizuotai teikiamomis nuotekų tvarkymo paslaugomis, dalis, palyginti su visais gyventojais (procentai)</t>
  </si>
  <si>
    <t>Patenkintas socialinio būsto 
poreikis nuo tokią teisę turinčių asmenų (šeimų) skaičiaus  (procentai)</t>
  </si>
  <si>
    <t>Socialines paslaugas gaunančių tikslinės grupės asmenų dalis nuo bendro su skurdo rizika ar socialine atskirtimi susiduriančių gyventojų skaičiaus (procentai)</t>
  </si>
  <si>
    <t>Prevencinėmis priemonėmis išvengiamas mirtingumas (standartizuotas) (mirusiųjų skaičius 100 tūkst. gyventojų)</t>
  </si>
  <si>
    <t>Patvirtintose regionų plėtros planų pažangos priemonėse numatytos veiklos, skirtos kokybiškų visuomenės sveikatos priežiūros paslaugų prieinamumui didinti, yra pagrįstos mokslo įrodymais, pripažinta gerąja praktika ar tarptautiniais standartais, pagal Sveikatos apsaugos ministerijos pateiktas rekomendacijas (metodiką).</t>
  </si>
  <si>
    <t>Gydymo priemonėmis išvengiamas mirtingumas (mirusiųjų skaičius 100 tūkst. gyventojų)</t>
  </si>
  <si>
    <t>Patvirtintose regionų plėtros planų pažangos priemonėse numatytos veiklos, skirtos ilgalaikės priežiūros paslaugų plėtrai savivaldybėse,  ir iki 2023 m. IV ketv. su Sveikatos apsaugos ministerija suderinti regiono ilgalaikės priežiūros paslaugų savivaldybėse organizavimo ir infrastruktūros, reikalingos ilgalaikės priežiūros paslaugų teikimui, modernizavimo žemėlapiai.</t>
  </si>
  <si>
    <t>Žuvusiųjų keliuose skaičius (skaičius, tenkantis 1 mln. gyventojų)</t>
  </si>
  <si>
    <t>Pagal Juodųjų dėmių nustatymo, tyrimo ir šalinimo reikalavimų ir tvarkos aprašą, patvirtintą Lietuvos Respublikos susisiekimo ministro 2022 m. sausio 27 d. įsakymu Nr.3 51 „Dėl Juodųjų dėmių nustatymo, tyrimo ir šalinimo reikalavimų ir tvarkos aprašo patvirtinimo“, nustatytos juodosios dėmės ir avaringos vietos vietinės reikšmės keliuose ir gatvėse.</t>
  </si>
  <si>
    <t>Sunkiai sužeistųjų keliuose skaičius (skaičius, tenkantis 1 mln. gyventojų)</t>
  </si>
  <si>
    <t>3–5 metų vaikų, ugdomų švietimo įstaigose, dalis (procentai)</t>
  </si>
  <si>
    <t>Negalią turinčių mokinių, ugdomų įtraukiuoju būdu bendros paskirties švietimo įstaigose (bendrosiose klasėse), dalis (procentai)</t>
  </si>
  <si>
    <t>Neformaliojo vaikų švietimo galimybėmis pasinaudojusių mokinių dalis (išskyrus ikimokykliniame ir priešmokykliniame ugdyme dalyvaujančius vaikus) (procentai)</t>
  </si>
  <si>
    <t>2.1.</t>
  </si>
  <si>
    <t>Naujų arba modernizuotų socialinių būstų naudotojų skaičius per metus (naudotojai per metus)</t>
  </si>
  <si>
    <t>2.2.</t>
  </si>
  <si>
    <t>Asmenų, turinčių intelekto ir (ar) psichikos negalią, gavusių paslaugas naujoje ar modernizuotoje infrastruktūroje skaičius per metus</t>
  </si>
  <si>
    <t>Socialiai pažeidžiamų, socialinę riziką (atskirtį) patiriančių asmenų, gavusių paslaugas naujoje ar modernizuotoje infrastruktūroje skaičius per metus (asmenys per metus)</t>
  </si>
  <si>
    <t>Naujos arba modernizuotos socialinės rūpybos infrastruktūros naudotojų skaičius per metus (naudotojai per metus)</t>
  </si>
  <si>
    <t>Asmenų, kurie po dalyvavimo veiklose pagerino sveikatos raštingumo kompetenciją, dalis (procentai)</t>
  </si>
  <si>
    <t>Asmenų, palankiai vertinančių visuomenės sveikatos priežiūros paslaugų kokybę, dalis (procentai)</t>
  </si>
  <si>
    <t>Naujos arba modernizuotos sveikatos priežiūros infrastruktūros naudotojų skaičius per metus (naudotojai per metus)</t>
  </si>
  <si>
    <t>Gyventojai, prisijungę bent prie antrinio viešojo nuotekų valymo įrenginių (asmenys)</t>
  </si>
  <si>
    <t>Gyventojai, prisijungę prie patobulintų viešojo vandens tiekimo sistemų (asmenys )</t>
  </si>
  <si>
    <t>Panaikintos juodosios dėmės ar avaringos vietos vietinės reikšmės keliuose (gatvėse) (skaičius)</t>
  </si>
  <si>
    <t>Naujos arba modernizuotos švietimo infrastruktūros naudotojų skaičius per metus  (naudotojai per metus)</t>
  </si>
  <si>
    <t>Mokyklų, kuriose buvo įdiegtos universalaus dizaino ir kitos inžinerinės priemonės, aplinką pritaikant asmenims, turintiems negalią, dalis nuo visų mokyklų (procentas)</t>
  </si>
  <si>
    <t>Naujos arba modernizuotos vaikų priežiūros infrastruktūros naudotojų skaičius per metus  (naudotojai per metus)</t>
  </si>
  <si>
    <t>Vaikų, pasinaudojusių pavėžėjimo paslaugomis naujai įsigytomis transporto priemonėmis  (asmenys per metus)</t>
  </si>
  <si>
    <t>Mokinių, besinaudojančių sukurta visos dienos mokyklos infrastruktūra, skaičius  (asmenys per metus)</t>
  </si>
  <si>
    <t>Sukurtos arba atkurtos teritorijos, naudojamos ekonominei, rekreacinei ar turizmo paskirčiai (hektarai)</t>
  </si>
  <si>
    <t>(2028)</t>
  </si>
  <si>
    <t>Metinis konsoliduotų viešųjų paslaugų vartotojų skaičius (vartotojai per metus)</t>
  </si>
  <si>
    <t>Dviračiams skirtos infrastruktūros metinis naudotojų skaičius (naudotojai per metus)</t>
  </si>
  <si>
    <t xml:space="preserve">III SKYRIUS </t>
  </si>
  <si>
    <t>REGIONO PLĖTROS PLANO PAŽANGOS PRIEMONĖS</t>
  </si>
  <si>
    <t xml:space="preserve">3 lentelė. Pažangos priemonių suvestinė </t>
  </si>
  <si>
    <t>Pažangos priemonė</t>
  </si>
  <si>
    <t>Pažangos priemone įgyvendinamas regiono plėtros uždavinys</t>
  </si>
  <si>
    <t>Būtinosios sąlygos</t>
  </si>
  <si>
    <t xml:space="preserve">Prisidėjimas prie horizontaliųjų principų (toliau – HP) įgyvendinimo </t>
  </si>
  <si>
    <t>Koordinatorius</t>
  </si>
  <si>
    <t>Preliminarus pažangos lėšų poreikis (Eur)</t>
  </si>
  <si>
    <t>Pavadinimas</t>
  </si>
  <si>
    <t>Kodas</t>
  </si>
  <si>
    <t>Iš viso</t>
  </si>
  <si>
    <t>Iš jų: ES ir kitos tarptautinės paramos lėšos</t>
  </si>
  <si>
    <t>Iš jų: Lietuvos Respublikos valstybės biudžeto lėšos</t>
  </si>
  <si>
    <t>2.</t>
  </si>
  <si>
    <t>3.</t>
  </si>
  <si>
    <t>4.</t>
  </si>
  <si>
    <t>5.</t>
  </si>
  <si>
    <t>6.</t>
  </si>
  <si>
    <t>7.</t>
  </si>
  <si>
    <t>8.</t>
  </si>
  <si>
    <t>9.</t>
  </si>
  <si>
    <t>10.</t>
  </si>
  <si>
    <t xml:space="preserve">IV SKYRIUS </t>
  </si>
  <si>
    <t>PAŽANGOS PRIEMONIŲ APRAŠAS</t>
  </si>
  <si>
    <t>PIRMAS SKIRSNIS</t>
  </si>
  <si>
    <t>4 lentelė. Pažangos priemonės įgyvendinimo rezultato rodikliai</t>
  </si>
  <si>
    <t>Rodiklio kodas</t>
  </si>
  <si>
    <t>Rodiklio pavadinimas
(matavimo vienetas)</t>
  </si>
  <si>
    <t>Pradinė rodiklio reikšmė 
(metai)</t>
  </si>
  <si>
    <t>Siektinos rodiklio reikšmės</t>
  </si>
  <si>
    <t>Siektina tarpinė rodiklio reikšmė (metai)</t>
  </si>
  <si>
    <t>Siektina galutinė rodiklio reikšmė
(metai)</t>
  </si>
  <si>
    <t>R.B.2.2071</t>
  </si>
  <si>
    <t>Naujos arba modernizuotos švietimo infrastruktūros naudotojų skaičius per metus (naudotojai per metus)</t>
  </si>
  <si>
    <t>R.S.2.3026</t>
  </si>
  <si>
    <t>R.B.2.2070</t>
  </si>
  <si>
    <t>Naujos arba modernizuotos vaikų priežiūros infrastruktūros naudotojų skaičius per metus (naudotojai per metus)</t>
  </si>
  <si>
    <t>R.S.2.3030</t>
  </si>
  <si>
    <t>R.S.2.3027</t>
  </si>
  <si>
    <t>5 lentelė. Pažangos priemonės finansavimo šaltiniai ir preliminarus pažangos lėšų poreikis</t>
  </si>
  <si>
    <t>Finansavimo šaltiniai</t>
  </si>
  <si>
    <t>Lėšų poreikis, eurais</t>
  </si>
  <si>
    <t>1. Lietuvos Respublikos valstybės biudžeto asignavimų lėšos:</t>
  </si>
  <si>
    <t>1.1. Valstybės biudžeto lėšos</t>
  </si>
  <si>
    <t>1.2. Europos Sąjungos (toliau – ES) ir kitos tarptautinės finansinės paramos bendrojo finansavimo lėšos</t>
  </si>
  <si>
    <t>1.3. ES ir kitos tarptautinės finansinės paramos lėšos</t>
  </si>
  <si>
    <t>1.3.2.8.1 2021–2027 m. ES struktūrinių fondų lėšos</t>
  </si>
  <si>
    <t>1.4. Tikslinės paskirties valstybės biudžeto lėšos</t>
  </si>
  <si>
    <t>2. Kitos lėšos:</t>
  </si>
  <si>
    <t>2.1. Savivaldybių biudžetų lėšos</t>
  </si>
  <si>
    <t>2.2. Privačios lėšos</t>
  </si>
  <si>
    <t>2.3. Kitos viešosios lėšos</t>
  </si>
  <si>
    <t>IŠ VISO</t>
  </si>
  <si>
    <t xml:space="preserve">6 lentelė. Pažangos priemonės veiklos, poveiklės ir (arba) projektai </t>
  </si>
  <si>
    <t>Veiklos, poveiklės, projektai</t>
  </si>
  <si>
    <t>Veiklos, poveiklės, projekto tipas</t>
  </si>
  <si>
    <t>Galimi pareiškėjai arba projektų vykdytojai, kai projektai atrenkami planavimo būdu</t>
  </si>
  <si>
    <t>Galimi partneriai</t>
  </si>
  <si>
    <t>Projektų atrankos būdas</t>
  </si>
  <si>
    <t>Tiesiogiai prisidedama prie HP</t>
  </si>
  <si>
    <t>Projektų finansavimo forma</t>
  </si>
  <si>
    <t>Pažangos lėšos (eurais) ir jų finansavimo šaltiniai</t>
  </si>
  <si>
    <t>Įgyvendinimo pradžia (metai, ketv.)</t>
  </si>
  <si>
    <t>Įgyvendinimo pabaiga (metai, ketv.)</t>
  </si>
  <si>
    <t>Iš jų Lietuvos Respublikos valstybės biudžeto asignavimų lėšos, ne daugiau kaip</t>
  </si>
  <si>
    <t>Iš jų kitos lėšos, ne mažiau kaip</t>
  </si>
  <si>
    <t>Rodiklio kodas, pavadinimas ir matavimo vienetai</t>
  </si>
  <si>
    <t>Siektina rodiklio reikšmė (metai)</t>
  </si>
  <si>
    <t>Valstybės biudžeto lėšos</t>
  </si>
  <si>
    <t>ES ir kitos tarptautinės paramos bendrojo finansavimo lėšos</t>
  </si>
  <si>
    <t>ES ir kitos tarptautinės paramos lėšos</t>
  </si>
  <si>
    <t>I</t>
  </si>
  <si>
    <t>Dotacija</t>
  </si>
  <si>
    <t>2025 m. II ketv.</t>
  </si>
  <si>
    <t>2027 m. I ketv.</t>
  </si>
  <si>
    <t>2025 m. IV ketv.</t>
  </si>
  <si>
    <t>2024 m. III ketv.</t>
  </si>
  <si>
    <t>2026 m. IV ketv.</t>
  </si>
  <si>
    <t>2024 m. IV ketv.</t>
  </si>
  <si>
    <t>2027 m. IV ketv.</t>
  </si>
  <si>
    <t>2027 m. II ketv.</t>
  </si>
  <si>
    <t>2025 m. I ketv.</t>
  </si>
  <si>
    <t>2026 m. III ketv.</t>
  </si>
  <si>
    <t>2026 m. II ketv.</t>
  </si>
  <si>
    <t>Iš viso pažangos priemonės veikloms:</t>
  </si>
  <si>
    <r>
      <t xml:space="preserve">Pastaba. </t>
    </r>
    <r>
      <rPr>
        <sz val="12"/>
        <color theme="1"/>
        <rFont val="Times New Roman"/>
        <family val="1"/>
        <charset val="186"/>
      </rPr>
      <t>Bus įgyvendinamas vienas (bendras) projektas pagal abi priemonės poveikles (informacija pateikta, pateikiant informaciją apie projekto dalis 1.2 ir 2.2 numeriais pažymėtose eilutėse).</t>
    </r>
  </si>
  <si>
    <t>Specialieji projektų atrankos kriterijai</t>
  </si>
  <si>
    <t>Pažangos priemonės veikla (-os)</t>
  </si>
  <si>
    <t xml:space="preserve">Atitikties specialiajam projektų atrankos kriterijui 
vertinimo aspektai </t>
  </si>
  <si>
    <t>Prioritetinis projektų atrankos kriterijus</t>
  </si>
  <si>
    <t xml:space="preserve">Atitikties prioritetiniam projektų atrankos kriterijui vertinimo aspektai </t>
  </si>
  <si>
    <t xml:space="preserve">9 lentelė. Reikalavimai projektams </t>
  </si>
  <si>
    <t>Veikla (-os) ir (ar) poveiklė (-ės), kurios projektams taikomas reikalavimas</t>
  </si>
  <si>
    <t>Reikalavimai projektams</t>
  </si>
  <si>
    <t xml:space="preserve">10 lentelė. Kiti reikalavimai dėl pažangos priemonės įgyvendinimo </t>
  </si>
  <si>
    <t>Reikalavimai</t>
  </si>
  <si>
    <t>ANTRAS SKIRSNIS</t>
  </si>
  <si>
    <t>R.S.2.3024</t>
  </si>
  <si>
    <t>P.S.2.1023 Įdiegtos saugų eismą gerinančios priemonės vietinės reikšmės keliuose (gatvėse), skaičius</t>
  </si>
  <si>
    <t xml:space="preserve">16 lentelė. Reikalavimai projektams </t>
  </si>
  <si>
    <t xml:space="preserve">17 lentelė. Kiti reikalavimai dėl pažangos priemonės įgyvendinimo </t>
  </si>
  <si>
    <t>TREČIAS SKIRSNIS</t>
  </si>
  <si>
    <t>2026 m. I ketv.</t>
  </si>
  <si>
    <t>KETVIRTAS SKIRSNIS</t>
  </si>
  <si>
    <t>Gyventojai, prisijungę prie patobulintų viešojo vandens tiekimo sistemų (asmenys)</t>
  </si>
  <si>
    <t>2029 m. III ketv.</t>
  </si>
  <si>
    <t>P.S.2.1013 Nauji arba atnaujinti geriamojo vandens ruošimo pajėgumai, m3/parą</t>
  </si>
  <si>
    <t>2025 m. III ketv.</t>
  </si>
  <si>
    <t>PENKTAS SKIRSNIS</t>
  </si>
  <si>
    <t>R.B.2.2067</t>
  </si>
  <si>
    <t>P.B.2.0065 Naujų arba modernizuotų socialinių būstų talpumas (asmenys)</t>
  </si>
  <si>
    <t>R.B.2.2067 Naujų arba modernizuotų socialinių būstų naudotojų skaičius per metus (naudotojai per metus)</t>
  </si>
  <si>
    <t>2029 m. I ketv.</t>
  </si>
  <si>
    <t>2028 m. IV ketv.</t>
  </si>
  <si>
    <t>20</t>
  </si>
  <si>
    <t>46</t>
  </si>
  <si>
    <t>ŠEŠTAS SKIRSNIS</t>
  </si>
  <si>
    <t>AB „Via Lietuva“</t>
  </si>
  <si>
    <t>Pastabos:</t>
  </si>
  <si>
    <t xml:space="preserve">45 lentelė. Kiti reikalavimai dėl pažangos priemonės įgyvendinimo </t>
  </si>
  <si>
    <t>SEPTINTAS SKIRSNIS</t>
  </si>
  <si>
    <t>AŠTUNTAS SKIRSNIS</t>
  </si>
  <si>
    <t>2028 m. III ketv.</t>
  </si>
  <si>
    <t>DEVINTAS SKIRSNIS</t>
  </si>
  <si>
    <t>Asmenų, turinčių intelekto ir (ar) psichikos negalią, gavusių paslaugas naujoje ar modernizuotoje infrastruktūroje skaičius per metus (asmenys per metus)</t>
  </si>
  <si>
    <t>P.S.2.1030 Paslaugų intelekto ir (ar) psichikos negalią turintiems asmenims vietų skaičius naujoje ar modernizuotoje infrastruktūroje (skaičius)</t>
  </si>
  <si>
    <t>R.S.2.3031 Asmenų, turinčių intelekto ir (ar) psichikos negalią, gavusių paslaugas naujoje ar modernizuotoje infrastruktūroje skaičius per metus (asmenys per metus)</t>
  </si>
  <si>
    <t>2028 m. I ketv.</t>
  </si>
  <si>
    <t>4</t>
  </si>
  <si>
    <t>10</t>
  </si>
  <si>
    <t xml:space="preserve">67 lentelė. Kiti reikalavimai dėl pažangos priemonės įgyvendinimo </t>
  </si>
  <si>
    <t>DEŠIMTAS SKIRSNIS</t>
  </si>
  <si>
    <t>P.S.2.1031 Paslaugų socialiai pažeidžiamiems, socialinę riziką (atskirtį) patiriantiems asmenims vietų skaičius naujoje ar modernizuotoje infrastruktūroje (skaičius)</t>
  </si>
  <si>
    <t>R.S.2.3033 Socialiai pažeidžiamų, socialinę riziką (atskirtį) patiriančių asmenų, gavusių paslaugas naujoje ar modernizuotoje infrastruktūroje skaičius per metus (asmenys per metus)</t>
  </si>
  <si>
    <t>R.S.2.3039</t>
  </si>
  <si>
    <t>R.S.2.3040</t>
  </si>
  <si>
    <t>R.S.2.3025</t>
  </si>
  <si>
    <t>R.N.2.5720</t>
  </si>
  <si>
    <t>Juridiniai asmenys, kurių turtas planuojamas tvarkyti ir tvarkomas projekto lėšomis</t>
  </si>
  <si>
    <t>R.B.2.2073</t>
  </si>
  <si>
    <t>R.S.2.3530</t>
  </si>
  <si>
    <t>R.B.2.2074</t>
  </si>
  <si>
    <t>Rekultivuota žemė, naudojama žaliesiems plotams, socialiniams būstams, ekonominei arba kitai paskirčiai (hektarai)</t>
  </si>
  <si>
    <t>PATVIRTINTA</t>
  </si>
  <si>
    <t>Kauno regiono plėtros tarybos 2024 m. sausio 31 d. sprendimu Nr. 6KS-3</t>
  </si>
  <si>
    <t>2022–2030 M. KAUNO REGIONO PLĖTROS PLANO</t>
  </si>
  <si>
    <t>2023 METŲ ĮGYVENDINIMO ATASKAITA</t>
  </si>
  <si>
    <t>1 lentelė. Regiono plėtros plano įgyvendinimo rezultatai</t>
  </si>
  <si>
    <t>Tikslas, uždavinys, priemonė</t>
  </si>
  <si>
    <r>
      <t>Regiono plėtros plane suplanuotos pažangos lėšos</t>
    </r>
    <r>
      <rPr>
        <b/>
        <vertAlign val="superscript"/>
        <sz val="9"/>
        <rFont val="Times New Roman"/>
        <family val="1"/>
        <charset val="186"/>
      </rPr>
      <t>1</t>
    </r>
    <r>
      <rPr>
        <b/>
        <sz val="9"/>
        <rFont val="Times New Roman"/>
        <family val="1"/>
        <charset val="186"/>
      </rPr>
      <t xml:space="preserve"> (Eur)
</t>
    </r>
  </si>
  <si>
    <t xml:space="preserve">Sudaryta sutarčių (Eur) 
</t>
  </si>
  <si>
    <t xml:space="preserve">Išmokėtos pažangos lėšos (Eur)
</t>
  </si>
  <si>
    <r>
      <t>Pastabos, paaiškinimai</t>
    </r>
    <r>
      <rPr>
        <b/>
        <vertAlign val="superscript"/>
        <sz val="9"/>
        <rFont val="Times New Roman"/>
        <family val="1"/>
        <charset val="186"/>
      </rPr>
      <t>3</t>
    </r>
  </si>
  <si>
    <t>Pavadinimas, mato vnt.</t>
  </si>
  <si>
    <t>Pradinė rodiklio reikšmė (metai)</t>
  </si>
  <si>
    <r>
      <t>Ataskaitiniu laikotarpiu pasiekta rodiklio reikšmė</t>
    </r>
    <r>
      <rPr>
        <b/>
        <vertAlign val="superscript"/>
        <sz val="9"/>
        <color theme="1"/>
        <rFont val="Times New Roman"/>
        <family val="1"/>
        <charset val="186"/>
      </rPr>
      <t>2</t>
    </r>
  </si>
  <si>
    <t xml:space="preserve">Siektina rodiklio tarpinė reikšmė </t>
  </si>
  <si>
    <t xml:space="preserve">Siektina rodiklio reikšmė </t>
  </si>
  <si>
    <t xml:space="preserve">Iš viso </t>
  </si>
  <si>
    <t>Iš jų: 
kitos lėšos</t>
  </si>
  <si>
    <t>–</t>
  </si>
  <si>
    <t>Nepralaidžių dangų ir žaliosios infrastruktūros plotų santykis 1 500 gyv./km2 ir didesnio tankumo teritorijoje (santykis, dešimtainė trupmena)</t>
  </si>
  <si>
    <t>Priešlaikinės mirtys, priskiriamos ilgalaikiam kietųjų dalelių KD2,5 poveikiui (mirusiųjų skaičius 100 tūkst. gyventojų)</t>
  </si>
  <si>
    <t>RCR103
/
R.B.2.2103</t>
  </si>
  <si>
    <t>1.1.1.</t>
  </si>
  <si>
    <t>1.2.1.</t>
  </si>
  <si>
    <t>P.B.2.0039</t>
  </si>
  <si>
    <t>Teritorijos, kurioms taikomos oro taršos stebėsenos sistemos, oro kokybės zonos, skaičius</t>
  </si>
  <si>
    <t>n.d.</t>
  </si>
  <si>
    <t>RCR95
/
R.B.2.2095</t>
  </si>
  <si>
    <t>1.3.1.</t>
  </si>
  <si>
    <t>R.B.2.2062</t>
  </si>
  <si>
    <t>Naujo ar modernizuoto viešojo transporto naudotojų skaičius per metus (naudotojai per metus)</t>
  </si>
  <si>
    <t>1.4.1.</t>
  </si>
  <si>
    <t>P.B.2.0058</t>
  </si>
  <si>
    <t>Dviračiams skirta infrastruktūra, kuriai suteikta parama, kilometrai</t>
  </si>
  <si>
    <t>P.S.2.1035</t>
  </si>
  <si>
    <t>Įgyvendintos darnaus judumo priemonės, skaičius</t>
  </si>
  <si>
    <t>(2022)</t>
  </si>
  <si>
    <t>(2022–2023)</t>
  </si>
  <si>
    <t>2.1.1.</t>
  </si>
  <si>
    <t>P.B.2.0065</t>
  </si>
  <si>
    <t>Naujų arba modernizuotų socialinių būstų talpumas (asmenys)</t>
  </si>
  <si>
    <t>R.S.2.3031</t>
  </si>
  <si>
    <t>R.S.2.3032</t>
  </si>
  <si>
    <t>Asmenų, turinčių intelekto ir (ar) psichikos negalią,  gyvenančių stacionariose socialinės globos įstaigose, mažėjimas</t>
  </si>
  <si>
    <t>R.S.2.3033</t>
  </si>
  <si>
    <t>2.2.1.</t>
  </si>
  <si>
    <t>2.2.2.</t>
  </si>
  <si>
    <t>2.2.3.</t>
  </si>
  <si>
    <t>R.S.2.3523</t>
  </si>
  <si>
    <t>Asmenų po dalyvavimo veiklose, pagerinusių sveikatos raštingumo kompetenciją, dalis (procentai)</t>
  </si>
  <si>
    <t>R.S.2.3526</t>
  </si>
  <si>
    <t>R.B.2.2073
/
R-11-002-02-11-01-28
/
(RCR73)</t>
  </si>
  <si>
    <t>2.3.1.</t>
  </si>
  <si>
    <t>2.3.2.</t>
  </si>
  <si>
    <t>2.4.1.</t>
  </si>
  <si>
    <t>RCO30/ P.B.2.0030</t>
  </si>
  <si>
    <t>Viešojo vandens tiekimo paskirstymo sistemų naujų arba atnaujintų vamzdynų ilgis, km</t>
  </si>
  <si>
    <t>RCO31/P.B.2.0031</t>
  </si>
  <si>
    <t>Viešojo nuotekų surinkimo tinklo naujų arba atnaujintų vamzdynų ilgis, km</t>
  </si>
  <si>
    <t>RCO32/P.B.2.0032</t>
  </si>
  <si>
    <t>Nauji arba atnaujinti nuotekų valymo pajėgumai, gyventojų ekvivalentas</t>
  </si>
  <si>
    <t>P.S.2.1013</t>
  </si>
  <si>
    <t>Nauji arba atnaujinti geriamojo vandens ruošimo pajėgumai, m3/parą</t>
  </si>
  <si>
    <t>2.5.1.</t>
  </si>
  <si>
    <t>P.S.2.1023</t>
  </si>
  <si>
    <t>Įdiegtos saugų eismą gerinančios priemonės vietinės reikšmės keliuose (gatvėse)</t>
  </si>
  <si>
    <t>2.6.1.</t>
  </si>
  <si>
    <t>P.B.2.0067</t>
  </si>
  <si>
    <t>Naujos arba modernizuotos švietimo infrastruktūros mokymo klasių talpumas, asmenys</t>
  </si>
  <si>
    <t>P.S.2.1025</t>
  </si>
  <si>
    <t>Mokyklos, kuriose buvo įdiegtos universalaus dizaino ir kitos inžinerinės priemonės pritaikant aplinką asmenims, turintiems negalią, skaičius</t>
  </si>
  <si>
    <t>P.B.2.0066</t>
  </si>
  <si>
    <t>Naujos arba modernizuotos vaikų priežiūros infrastruktūros mokymo klasių talpumas, asmenys</t>
  </si>
  <si>
    <t>P.S.2.1024</t>
  </si>
  <si>
    <t>Sukurtų naujų ikimokyklinio ugdymo vietų skaičius</t>
  </si>
  <si>
    <t>P.S.2.1029</t>
  </si>
  <si>
    <t>Tikslinės transporto priemonės, skaičius, skaičius</t>
  </si>
  <si>
    <t>RCR52
/
R.B.2052</t>
  </si>
  <si>
    <t>2.7.1.</t>
  </si>
  <si>
    <t>Iš viso:</t>
  </si>
  <si>
    <t xml:space="preserve">Nuo Regionų plėtros programos įgyvendinimo pradžios iki ataskaitinio laikotarpio pabaigos regiono plėtros plane suplanuotų ES ir kitos tarptautinės paramos lėšų dalis nuo Regionų plėtros programoje regionui numatytų lėšų (proc.) </t>
  </si>
  <si>
    <t xml:space="preserve">Nuo Regionų plėtros programos įgyvendinimo pradžios iki ataskaitinio laikotarpio pabaigos skirtų ES ir kitos tarptautinės paramos lėšų dalis pagal sudarytas sutartis nuo Regionų plėtros programoje regionui numatytų lėšų (proc.) </t>
  </si>
  <si>
    <t xml:space="preserve">Nuo Regionų plėtros programos įgyvendinimo pradžios iki ataskaitinio laikotarpio pabaigos išmokėtų ES ir kitos tarptautinės paramos lėšų dalis nuo Regionų plėtros programoje regionui numatytų lėšų (proc.) </t>
  </si>
  <si>
    <t>Pastaba. Lentelėje laukai pilkame fone nepildomi.</t>
  </si>
  <si>
    <r>
      <rPr>
        <vertAlign val="superscript"/>
        <sz val="11"/>
        <color theme="1"/>
        <rFont val="Times New Roman"/>
        <family val="1"/>
        <charset val="186"/>
      </rPr>
      <t>1</t>
    </r>
    <r>
      <rPr>
        <sz val="11"/>
        <color theme="1"/>
        <rFont val="Times New Roman"/>
        <family val="1"/>
        <charset val="186"/>
      </rPr>
      <t xml:space="preserve"> Lentelėje nurodytos 2022–2030 m. Kauno regiono plėtros plano pažangos priemonėse suplanuotos lėšos.</t>
    </r>
  </si>
  <si>
    <r>
      <rPr>
        <vertAlign val="superscript"/>
        <sz val="11"/>
        <color theme="1"/>
        <rFont val="Times New Roman"/>
        <family val="1"/>
        <charset val="186"/>
      </rPr>
      <t>2</t>
    </r>
    <r>
      <rPr>
        <sz val="11"/>
        <color theme="1"/>
        <rFont val="Times New Roman"/>
        <family val="1"/>
        <charset val="186"/>
      </rPr>
      <t xml:space="preserve"> Duomenis apie ataskaitiniu laikotarpiu pasiektas rodiklių, nustatytų Regionų plėtros programoje, reikšmes regionų plėtros taryboms teikia Lietuvos Respublikos vidaus reikalų ministerija.</t>
    </r>
  </si>
  <si>
    <r>
      <rPr>
        <vertAlign val="superscript"/>
        <sz val="11"/>
        <color theme="1"/>
        <rFont val="Times New Roman"/>
        <family val="1"/>
        <charset val="186"/>
      </rPr>
      <t>3</t>
    </r>
    <r>
      <rPr>
        <sz val="11"/>
        <color theme="1"/>
        <rFont val="Times New Roman"/>
        <family val="1"/>
        <charset val="186"/>
      </rPr>
      <t xml:space="preserve"> Pastabos ar paaiškinimai dėl nepasiekimo priežasčių lentelėje nurodomi tik nepasiekus / neišlaikius nors vieno stebėsenos rodiklio ar Regionų plėtros programos įgyvendinimo priežiūros plane numatytų pažangos lėšų investavimo apimčių ir terminų.</t>
    </r>
  </si>
  <si>
    <t>2 lentelė. Išankstinių sąlygų įgyvendinimo rezultatai</t>
  </si>
  <si>
    <t>Nr.</t>
  </si>
  <si>
    <r>
      <t>Tikslas, uždavinys, priemonė</t>
    </r>
    <r>
      <rPr>
        <b/>
        <vertAlign val="superscript"/>
        <sz val="9"/>
        <color theme="1"/>
        <rFont val="Times New Roman"/>
        <family val="1"/>
        <charset val="186"/>
      </rPr>
      <t>1</t>
    </r>
  </si>
  <si>
    <r>
      <t>Išankstinės sąlygos</t>
    </r>
    <r>
      <rPr>
        <b/>
        <vertAlign val="superscript"/>
        <sz val="9"/>
        <color theme="1"/>
        <rFont val="Times New Roman"/>
        <family val="1"/>
        <charset val="186"/>
      </rPr>
      <t>2</t>
    </r>
  </si>
  <si>
    <r>
      <t>Išankstinių sąlygų įgyvendinimas</t>
    </r>
    <r>
      <rPr>
        <b/>
        <vertAlign val="superscript"/>
        <sz val="9"/>
        <color theme="1"/>
        <rFont val="Times New Roman"/>
        <family val="1"/>
        <charset val="186"/>
      </rPr>
      <t>3</t>
    </r>
  </si>
  <si>
    <t>Išankstinė sąlyga neįgyvendinta. Kauno regiono atliekų prevencijos ir tvarkymo 2021–2027 m. planas patvirtintas 2023 m. liepos 4 d. Kauno regiono plėtros tarybos sprendimu Nr. 6KS-29. 
Planuojama laikantis 2022–2030 metų regionų plėtros programos įgyvendinimo priežiūros plane nustatytų terminų parengti ir patvirtinti  pažangos priemonės aprašą, kuriame veiklos bus suplanuotos atsižvelgiant į Kauno regiono atliekų prevencijos ir tvarkymo 2021–2027 m. planą, siekiant įgyvendinti išankstinę sąlygą.</t>
  </si>
  <si>
    <t>Miestams, turintiems daugiau kaip 20 000 gyventojų, parengti ir patvirtinti žalinimo planai pagal aplinkos ministro patvirtintą metodiką žalinimo planams rengti. Kitoms urbanizuotoms vietovėms parengti ir patvirtinti žaliosios infrastruktūros poreikio žemėlapiai pagal aplinkos ministro patvirtintą metodiką žaliosios infrastruktūros poreikio žemėlapių sudarymui.</t>
  </si>
  <si>
    <t>Išankstinė sąlyga neįgyvendinta. Vadovaujantis Regioninės pažangos priemonės 02-001-06-08-02 (RE) „Plėtoti žaliąją infrastruktūrą urbanizuotoje aplinkoje“ finansavimo gairių, patvirtintų Lietuvos Respublikos aplinkos ministro 2023 m. lapkričio 3 d. įsakymu Nr. D1-361 „Dėl Regioninės pažangos priemonės 02-001-06-08-02 (RE) „Plėtoti žaliąją infrastruktūrą urbanizuotoje aplinkoje“ finansavimo gairių patvirtinimo“, 2.12.1 papunkčiu, išankstinių sąlygų įgyvendinimą įrodančius dokumentus pareiškėjas turi pateikti administruojančiajai institucijai kartu su projekto įgyvendinimo planu. Planuojama laikantis 2022–2030 metų regionų plėtros programos įgyvendinimo priežiūros plane nustatytų terminų parengti ir patvirtinti  pažangos priemonės aprašą.</t>
  </si>
  <si>
    <t>Projektai įgyvendinami urbanizuotose teritorijose, kurių gyventojų tankis yra 1500 gyventojų/km2 arba didesnis ir kurių gamtinių ir antropogeninių plotų santykis yra mažesnis nei 1,5 (t. y. neatitinka optimalaus Lietuvos teritorijos žemės naudmenų plotų santykio, kurį sudaro 60 proc. natūralios naudmenos ir 40 proc. intensyvaus naudojimo antropogeninės naudmenos) taip, kaip numatyta žalinimo planuose ar žaliosios infrastruktūros poreikio žemėlapiuose. Į mažesnio nei 1500/km2 gyventojų tankumo teritoriją gali patekti ne daugiau kaip 20 proc. tvarkomos teritorijos.</t>
  </si>
  <si>
    <t xml:space="preserve">  Visi šios išankstinės sąlygos reikalavimai nustatyti projektų lygmeniu.</t>
  </si>
  <si>
    <t>Projektai įgyvendinami urbanizuotose teritorijose, kurių gyventojų tankis didesnis kaip 300 gyventojų/km2 ir aplinkinėje teritorijoje (iki 2 km).
Rekultivuota žemė naudojama želdynų ir želdinių įrengimui, socialiniams būstams, ūkinei, kultūrinei, sporto ar bendruomeninei veiklai.</t>
  </si>
  <si>
    <t>2022–2030 m. Kauno regiono plėtros plane neplanuojama priemonė, kuriai taikoma ši išankstinė sąlyga.</t>
  </si>
  <si>
    <t>Savivaldybės tarybos patvirtinta Bendrųjų savivaldybių aplinkos monitoringo nuostatų reikalavimus atitinkanti savivaldybės aplinkos (oro) monitoringo programa kietųjų dalelių KD2,5 koncentracijos aplinkos ore matavimams ir kitų oro teršalų (kai reikia) koncentracijos aplinkos ore matavimams, su Aplinkos apsaugos agentūros derinimo išvada, kad matavimų, atliktų pagal programoje kietųjų dalelių KD2,5 matavimams nustatytas sąlygas duomenys bus tinkami naudoti valstybinio aplinkos monitoringo tikslams.</t>
  </si>
  <si>
    <r>
      <t>Išankstinė sąlyga neįgyvendinta. Vadovaujantis Regioninės pažangos priemonės Nr. 02-001-06-11-02 (RE) „Stiprinti savivaldybių aplinkos oro monitoringą“ finansavimo gairių, patvirtintų Lietuvos Respublikos aplinkos ministro 2023 m. rugpjūčio 4 d. įsakymu Nr. D1-272 „Dėl Regioninės pažangos priemonės Nr. 02-001-06-11-02 (RE) „Stiprinti savivaldybių aplinkos oro monitoringą“ finansavimo gairių patvirtinimo“, 2.4.1 papunkčiu, išankstinių sąlygų įgyvendinimą įrodančią informaciją pareiškėjas turi pateikti administruojančiajai institucijai kartu su projekto įgyvendinimo planu.
Jonavos rajono savivaldybės taryba 2020 m. lapkričio 26 d. sprendimu Nr. 1TS-199 yra patvirtinusi Jonavos rajono savivaldybės aplinkos monitoringo 2021–2026 metų programą ir Pienų rajono savivaldybės taryba 2022 m. gegužės 26 d. sprendimu Nr. T3-199 yra patvirtinusi Prienų rajono savivaldybės aplinkos monitoringo 2023–2028 metų programą. Patvirtintas 2022–2030 m. Kauno regiono plėtros plano pažangos priemonės Nr. LT022-01-02-01
„Aplinkos oro monitoringo stiprinimas“ pagrindimo aprašas parengtas atsižvelgiant į šias programas, tačiau
vadovaujantis VšĮ Centrinės projektų valdymo agentūros išaiškinimu</t>
    </r>
    <r>
      <rPr>
        <vertAlign val="superscript"/>
        <sz val="9"/>
        <rFont val="Times New Roman"/>
        <family val="1"/>
        <charset val="186"/>
      </rPr>
      <t>4</t>
    </r>
    <r>
      <rPr>
        <sz val="9"/>
        <rFont val="Times New Roman"/>
        <family val="1"/>
        <charset val="186"/>
      </rPr>
      <t>, savivaldybės kartu su projekto įgyvendinimo planu turės pateikti naują Aplinkos apsaugos agentūros teigiamą derinimo išvadą dėl matavimų duomenų tinkamumo naudoti valstybinio aplinkos (oro) monitoringo tikslams.
Remiantis pažangos priemonės informacija apie planuojamą projektų įgyvendinimo pradžios datas, planuojama, kad išankstinė sąlyga bus įgyvendinta iki 2024 m. gruodžio 31 d.</t>
    </r>
  </si>
  <si>
    <t xml:space="preserve">Savivaldybės tarybos patvirtintas darnaus judumo mieste planas, kurio parengimas finansuotas 2014–2020 m. ES fondų lėšomis. </t>
  </si>
  <si>
    <t>Lietuvos Respublikos susisiekimo ministerijos susisiekimo plėtros programos regioninės pažangos priemonės Nr. 10-001-06-01-03 (RE) „Skatinti darnų judumą miestuose“ finansavimo gairėse aiškiai nenurodyti išankstinių sąlygų įgyvendinimą detalizuojantys reikalavimai. Teikiame bendrąją informaciją apie išankstinės sąlygos įgyvendimą: 
2022–2030 m. Kauno regiono plėtros plane suplanuoti pažangos priemonės Nr. LT022-01-04-01 „Darnaus judumo miestuose skatinimas“ projektai šiuo metu atitinka arba projektų įgyvendinimo planų teikimo įgyvendinančiajai institucijai (VšĮ Centrinei projektų valdymo agentūrai) metu atitiks šiuos darnaus judumo planus, kurių parengimas finansuotas 2014–2020 m. ES fondų lėšomis:
➢ Darnaus judumo Birštono mieste planas;
➢ Kauno miesto darnaus judumo planas;
➢ Kėdainių miesto darnaus judumo planas;
➢ Jonavos miesto darnaus judumo planas.
Patvirtintas 2022–2030 m. Kauno regiono plėtros plano pažangos priemonės Nr. LT022-01-04-01 „Darnaus judumo miestuose skatinimas“ pagrindimo aprašas parengtas atsižvelgiant į šiuos patvirtinus darnaus judumo planus.</t>
  </si>
  <si>
    <t>Pagal Lietuvos Respublikos alternatyviųjų degalų įstatymo nuostatas  parengtas ir patvirtintas viešųjų ir pusiau viešųjų elektromobilių įkrovimo prieigų vietinės reikšmės keliuose planas iki 2030 m.</t>
  </si>
  <si>
    <t>2022–2030 m. Kauno regiono plėtros plane neplanuojama priemonės veikla, kuriai taikoma ši išankstinė sąlyga.</t>
  </si>
  <si>
    <t>Išankstinė sąlyga neįgyvendinta. Už Kauno regiono funkcinės zonos strategijos parengimą atsakinga VšĮ Kauno regiono plėtros agentūra, už Kauno miesto tvarios plėtros strategijos parengimą atsakingos Kauno miesto savivaldybė bei Kauno rajono savivaldybė. Planuojama laikantis 2022–2030 metų regionų plėtros programos įgyvendinimo priežiūros plane nustatytų terminų parengti ir patvirtinti  pažangos priemonės aprašą.</t>
  </si>
  <si>
    <t>Patvirtintose regionų plėtros planų pažangos priemonėse numatytos veiklos, skirtos socialinio būsto prieinamumui didinti, ir investicijomis užtikrinamas socialinio būsto prieinamumas neįgaliesiems bei gausioms šeimoms.</t>
  </si>
  <si>
    <t xml:space="preserve">Išankstinė sąlyga įgyvendinta. Į planą įtraukti projektai, kurių tikslinė grupė yra neįgalieji ir (ar) gausios šeimos ir jie yra regiono savivaldybių sudarytuose asmenų ir šeimų, turinčių teisę į socialinio būsto nuomą, sąrašuose. Pažangos priemone yra numatytos veiklos, skirtos socialinio būsto prieinamumui didinti ir pažangos priemonės apraše (plano IV skyriaus V skirsnyje) yra pateiktas sąrašas projektų, kuriais kuriamas socialinis būstas, skirtas asmenims su negalia ir (ar) gausioms šeimoms. </t>
  </si>
  <si>
    <t>Patvirtintose regionų plėtros planų pažangos priemonėse numatytos veiklos, skirtos institucinės globos pertvarkai įgyvendinti, ir iki 2022 m. liepos 1 d. yra parengti ir suderinti su Socialinės apsaugos ir darbo ministerija regioniniai socialinių paslaugų ir socialinių paslaugų infrastruktūros, reikalingos institucinės globos pertvarkai įgyvendinti, žemėlapiai.</t>
  </si>
  <si>
    <t>Išankstinė sąlyga įgyvendinta iš dalies. Lietuvos Respublikos socialinės apsaugos ir darbo ministerijos parengtas Perėjimo nuo institucinės globos prie šeimoje ir bendruomenėje teikiamų paslaugų Kauno regiono žemėlapis suderintas 2022 m. birželio 22 d.
Planuojama laikantis 2022–2030 metų regionų plėtros programos įgyvendinimo priežiūros plane nustatytų terminų parengti ir patvirtinti  pažangos priemonės aprašą.</t>
  </si>
  <si>
    <t>Tai, ar išankstinė sąlyga įvykdyta pagal Regioninės pažangos priemonės Nr. 11-001-02-10-03 (RE) „Gerinti kokybiškų visuomenės sveikatos paslaugų prieinamumą regionuose“ finansavimo gairių 2.1 dalyje nustatytus reikalavimus, nustato projektų, kuriais įgyvendinamos regionų plėtros plano pažangos priemonės, administruojančioji institucija, PAFT nustatyta tvarka vertindama projekto įgyvendinimo planą.
Planuojama laikantis 2022–2030 metų regionų plėtros programos įgyvendinimo priežiūros plane nustatytų terminų parengti ir patvirtinti  pažangos priemonės aprašą.</t>
  </si>
  <si>
    <t>Išankstinė sąlyga neįgyvendinta. Regioninės pažangos priemonės Nr. 11-002-02-11-02 (RE) „Užtikrinti ilgalaikės priežiūros paslaugų plėtrą“ finansavimo gairės, kuriose buvo nustatyti metodiniai reikalavimai žemėlapio parengimui, buvo patvirtintos tik 2023 m. lapkričio 6 d. Pažangos priemonės aprašą kartu su regiono ilgalaikės priežiūros paslaugų savivaldybėse organizavimo ir infrastruktūros, reikalingos ilgalaikės priežiūros paslaugų teikimui, modernizavimo žemėlapiu planuojama parengti, suderinti su Lietuvos Respublikos sveikatos apsaugos ministerija ir patvirtinti  laikantis 2022–2030 metų regionų plėtros programos įgyvendinimo priežiūros plane nustatytų terminų.</t>
  </si>
  <si>
    <t>Pastaba. Lentelėje laukai pilkame fone nevertinami laikantis formos reikalavimų, taip pat nes konkrečių išankstinių sąlygų reikalavimai nustatyti tik projektų lygmeniu arba neplanuojamos įgyvendinti priemonės ar veiklos, kurioms taikomos konkrečios išankstinės sąlygos (informacija pateikiama dėl sisteminio aiškumo).</t>
  </si>
  <si>
    <r>
      <rPr>
        <vertAlign val="superscript"/>
        <sz val="11"/>
        <color theme="1"/>
        <rFont val="Times New Roman"/>
        <family val="1"/>
        <charset val="186"/>
      </rPr>
      <t xml:space="preserve">1 </t>
    </r>
    <r>
      <rPr>
        <sz val="11"/>
        <color theme="1"/>
        <rFont val="Times New Roman"/>
        <family val="1"/>
        <charset val="186"/>
      </rPr>
      <t>2022–2030 m. Kauno regiono plėtros planas buvo parengtas pagal Strateginio valdymo metodikos, patvirtintos Lietuvos Respublikos Vyriausybės 2021 m. balandžio 28 d. nutarimu Nr. 292 „Dėl strateginio valdymo metodikos patvirtinimo“, 7 priede pateiktą regiono plėtros plano formą, kurioje nurodyta, kad išankstinės sąlygos, nustatytos Regionų plėtros programoje, yra nurodomos tik prie regiono plėtros plano tikslo, o ne uždavinio ar priemonės. Dėl šios priežasties lentelėje pateikiama informacija tik apie tikslus ir jiems priskirtas išankstines sąlygas.</t>
    </r>
  </si>
  <si>
    <r>
      <rPr>
        <vertAlign val="superscript"/>
        <sz val="11"/>
        <color theme="1"/>
        <rFont val="Times New Roman"/>
        <family val="1"/>
        <charset val="186"/>
      </rPr>
      <t xml:space="preserve">2 </t>
    </r>
    <r>
      <rPr>
        <sz val="11"/>
        <color theme="1"/>
        <rFont val="Times New Roman"/>
        <family val="1"/>
        <charset val="186"/>
      </rPr>
      <t>Stulpelyje nurodomos tik Regionų plėtros programoje nustatytos išankstinės sąlygos (strategijų, planų, žemėlapių ar kitų dokumentų, tvirtinamų kompetentingų institucijų, parengimas), išskyrus atvejus, kai visi išankstinių sąlygų reikalavimai nustatyti projekto lygmeniu.</t>
    </r>
  </si>
  <si>
    <r>
      <rPr>
        <vertAlign val="superscript"/>
        <sz val="11"/>
        <color theme="1"/>
        <rFont val="Times New Roman"/>
        <family val="1"/>
        <charset val="186"/>
      </rPr>
      <t xml:space="preserve">3 </t>
    </r>
    <r>
      <rPr>
        <sz val="11"/>
        <color theme="1"/>
        <rFont val="Times New Roman"/>
        <family val="1"/>
        <charset val="186"/>
      </rPr>
      <t xml:space="preserve">Stulpelyje nurodoma, ar išankstinės sąlygos įgyvendintos. Jei sąlygos neįgyvendintos, nurodoma įgyvendinimo eiga, priežastys, kodėl neįgyvendinta, ir terminai, kada planuojama sąlygas įgyvendinti. </t>
    </r>
    <r>
      <rPr>
        <i/>
        <sz val="11"/>
        <color theme="1"/>
        <rFont val="Times New Roman"/>
        <family val="1"/>
        <charset val="186"/>
      </rPr>
      <t>Papildomai atkreipiamas dėmesys, kad Regioninės pažangos priemonės finansavimo gairių formoje, patvirtintoje Lietuvos Respublikos finansų ministro įsakymu (https://www.e-tar.lt/portal/lt/legalAct/14e33320f1ed11ec8fa7d02a65c371ad/asr) detalizuojama, kad kiekvienos regioninės pažangos priemonės finansavimo gairėse „nurodomi išankstinių sąlygų įgyvendinimą detalizuojantys reikalavimai (išankstinių sąlygų įgyvendinimui taikytinos metodikos, žemėlapių formos ir pan.) (jeigu reikia), detalizuojama, kaip ir kuriuo metu turi būti įgyvendinta kiekviena išankstinė sąlyga, aiškiai nurodomi kriterijai, kada išankstinė sąlyga laikoma įgyvendinta;“. Šioje dalyje vertinimas pateikiamas atsižvelgiant į šią nuostatą.</t>
    </r>
  </si>
  <si>
    <r>
      <rPr>
        <vertAlign val="superscript"/>
        <sz val="11"/>
        <color theme="1"/>
        <rFont val="Times New Roman"/>
        <family val="1"/>
        <charset val="186"/>
      </rPr>
      <t>4</t>
    </r>
    <r>
      <rPr>
        <sz val="11"/>
        <color theme="1"/>
        <rFont val="Times New Roman"/>
        <family val="1"/>
        <charset val="186"/>
      </rPr>
      <t xml:space="preserve"> Prieiga per internetą: https://www.esinvesticijos.lt/igyvendinimas-1/duk-1 </t>
    </r>
  </si>
  <si>
    <t>3 lentelė. Regiono problemos ir jų giluminės priežastys</t>
  </si>
  <si>
    <t xml:space="preserve">Prašome nurodyti, ar Regionų plėtros programoje suplanuotos pažangos lėšos leidžia spręsti visas regiono problemas ir jų gilumines priežastis. Jei ne – nurodykite nesprendžiamas problemas ar sprendžiamas ne visa apimtimi, taip pat regiono plėtros plane neidentifikuotas, tačiau atsiradusias naujas problemas ir jų gilumines priežastis, pagrindžiant esamos situacijos duomenimis (analize).  </t>
  </si>
  <si>
    <t>Regionų plėtros programoje suplanuotomis pažangos lėšomis nesprendžiamos arba ne visa apimtimi sprendžiamos regiono problemos ir jų giluminės priežastys:</t>
  </si>
  <si>
    <r>
      <rPr>
        <b/>
        <sz val="12"/>
        <color theme="1"/>
        <rFont val="Times New Roman"/>
        <family val="1"/>
        <charset val="186"/>
      </rPr>
      <t xml:space="preserve">1. Problema. Poveikis klimato kaitai ir nepakankamas atsparumas klimato kaitos poveikiui. </t>
    </r>
    <r>
      <rPr>
        <sz val="12"/>
        <color theme="1"/>
        <rFont val="Times New Roman"/>
        <family val="1"/>
        <charset val="186"/>
      </rPr>
      <t xml:space="preserve">
Lėšų poreikis</t>
    </r>
    <r>
      <rPr>
        <vertAlign val="superscript"/>
        <sz val="12"/>
        <color theme="1"/>
        <rFont val="Times New Roman"/>
        <family val="1"/>
        <charset val="186"/>
      </rPr>
      <t>1</t>
    </r>
    <r>
      <rPr>
        <sz val="12"/>
        <color theme="1"/>
        <rFont val="Times New Roman"/>
        <family val="1"/>
        <charset val="186"/>
      </rPr>
      <t xml:space="preserve">  – 33 400 000 Eur.
Šios ne visa apimtimi sprendžiamos problemos ir priežasties Nr. 1.1. „Netvari susisiekimo sistema“ pagrindimas esamos situacijos duomenimis (analize) pateiktas 2022–2030 m. Kauno regiono plėtros plano I skyriuje „Regiono plėtros plano teritorinė aprėptis ir regiono esamos situacijos analizė“. </t>
    </r>
  </si>
  <si>
    <r>
      <rPr>
        <b/>
        <sz val="12"/>
        <color theme="1"/>
        <rFont val="Times New Roman"/>
        <family val="1"/>
        <charset val="186"/>
      </rPr>
      <t xml:space="preserve">1.1. Priežastis. Netvari susisiekimo sistema. </t>
    </r>
    <r>
      <rPr>
        <sz val="12"/>
        <color theme="1"/>
        <rFont val="Times New Roman"/>
        <family val="1"/>
        <charset val="186"/>
      </rPr>
      <t xml:space="preserve">
Lėšų poreikis – 8 900 000 Eur.
Regioninės pažangos priemonės Nr. 10-001-06-01-03 (RE) „Skatinti darnų judumą miestuose“ finansavimo gairės</t>
    </r>
    <r>
      <rPr>
        <vertAlign val="superscript"/>
        <sz val="12"/>
        <color theme="1"/>
        <rFont val="Times New Roman"/>
        <family val="1"/>
        <charset val="186"/>
      </rPr>
      <t>2</t>
    </r>
    <r>
      <rPr>
        <sz val="12"/>
        <color theme="1"/>
        <rFont val="Times New Roman"/>
        <family val="1"/>
        <charset val="186"/>
      </rPr>
      <t xml:space="preserve"> apriboja tiek veiklas galinčių vykdyti savivaldybių skaičių (veiklas gali vykyti tik tos savivaldybės, kurių darnaus judumo mieste planų parengimas finansuotas 2014–2020 m. ES fondų lėšomis), tiek veiklų teritoriją. Regiono savivaldybės identifikuoja poreikį diegti darnaus judumo priemones ne tik miestų teritorijose, bet ir už jų ribų, siekiant užtikrinti kaimiškųjų teritorijų darnų ir saugios susisiekimo infrastruktūros vystymą, investuojant į saugių jungčių dviračių-pėsčiųjų takais su miesto teritorija ir kaimyninėmis savivaldybėmis įrengimą, įrengiant saugias autobusų stoteles, prieigas prie paslaugas teikiančių įstaigų taikant universalaus dizaino principus ir pan.</t>
    </r>
  </si>
  <si>
    <r>
      <rPr>
        <b/>
        <sz val="12"/>
        <color theme="1"/>
        <rFont val="Times New Roman"/>
        <family val="1"/>
        <charset val="186"/>
      </rPr>
      <t xml:space="preserve">1.2. Priežastis. Nepakankamas viešųjų pastatų, daugiabučių namų ir jų inžinerinių sistemų energinis efektyvumas. </t>
    </r>
    <r>
      <rPr>
        <sz val="12"/>
        <color theme="1"/>
        <rFont val="Times New Roman"/>
        <family val="1"/>
        <charset val="186"/>
      </rPr>
      <t xml:space="preserve">
Lėšų poreikis  – 24 500 000 Eur.
Atlikus regiono savivaldybių pateiktos informacijos analizę buvo nustatyta nauja problemos giluminė priežastis susijusi su nepakankamu energiniu pastatų efektyvumu, kuri visiškai neprendžiama Regionų plėtros programoje suplanuotomis pažangos lėšomis.
Atsižvelgiant į tai, kad dėl duomenų trūkumo nėra galimybės atlikti esamos situacijos analizės savivaldybių ar regionų pjūviais, žemiau pateikiami priežastį pagrindžiantys duomenys nacionaliniu lygiu.
Daugiabučių namų atnaujinimo (modernizavimo) programos</t>
    </r>
    <r>
      <rPr>
        <vertAlign val="superscript"/>
        <sz val="12"/>
        <color theme="1"/>
        <rFont val="Times New Roman"/>
        <family val="1"/>
        <charset val="186"/>
      </rPr>
      <t>3</t>
    </r>
    <r>
      <rPr>
        <sz val="12"/>
        <color theme="1"/>
        <rFont val="Times New Roman"/>
        <family val="1"/>
        <charset val="186"/>
      </rPr>
      <t xml:space="preserve"> duomenimis, Lietuvoje apie 60 procentų daugiabučių namų pastatyti per praėjusio šimtmečio paskutinius keturis dešimtmečius, kai vyravo plytinių ir stambiaplokščių tipinių daugiabučių namų statyba. Šių namų išorinių atitvarų šiluminės varžos charakteristikos prastos, neatitinka esamų normatyvinių reikalavimų ir artimesnių šiaurės kaimynų (Skandinavijos valstybių) praktikos. Šiluminės energijos projektinės sąnaudos, išreikštos kilovatvalandėmis patalpų naudingojo ploto vienam kvadratiniam metrui, šiuose namuose – 160–180 kWh/m² per metus, o naujos statybos namuose, statytuose po 1993 metų, – 80–90 kWh/m² per metus. Šiluminės energijos sąnaudos daugiabučiuose namuose, pastatyuose pagal galiojusius iki 1993 metų statybos techninius normatyvus – apie 5 000 GWh per metus (apskaičiuota pagal pastarųjų trejų metų šiluminės energijos suvartojimo statistikos duomenis).
Valstybės įmonės Registrų centro duomenimis, 2014 m. sausio 1 d. Nekilnojamojo turto registre įregistruoti 13 123 viešieji pastatai, kurie nuosavybės teise priklauso valstybei ir savivaldybėms. Apie 7 600 pastatų (8,9 mln. kv. metrų) nuosavybės teise priklauso savivaldybėms. Viešųjų pastatų energinio efektyvumo didinimo programos</t>
    </r>
    <r>
      <rPr>
        <vertAlign val="superscript"/>
        <sz val="12"/>
        <color theme="1"/>
        <rFont val="Times New Roman"/>
        <family val="1"/>
        <charset val="186"/>
      </rPr>
      <t>4</t>
    </r>
    <r>
      <rPr>
        <sz val="12"/>
        <color theme="1"/>
        <rFont val="Times New Roman"/>
        <family val="1"/>
        <charset val="186"/>
      </rPr>
      <t xml:space="preserve"> duomenimis, apytiksliai 89 procentai šių pastatų pastatyti 1900–1990 metais, kai vyravo plytinių ir stambiaplokščių pastatų statyba. Šie pastatai neatitinka dabar galiojančių pastatams keliamų energijos vartojimo efektyvumo reikalavimų, jiems šildyti per metus vidutiniškai suvartojama apie 2 300 GWh šilumos energijos. Tokie pastatai priskiriami D, E, F ir G pastato energinio naudingumo klasėms, o šilumos energijos sąnaudos, išreikštos kilovatvalandėmis 1 kv. metrui patalpų naudingojo ploto, juose – nuo 160–610 kWh/m2 per metus. Dėl menko viešųjų pastatų energijos vartojimo efektyvumo ir didelių jų priežiūros ir eksploatavimo sąnaudų šiuo metu teikiamų viešųjų paslaugų savikaina atitinkamai didesnė.</t>
    </r>
  </si>
  <si>
    <r>
      <rPr>
        <b/>
        <sz val="12"/>
        <color theme="1"/>
        <rFont val="Times New Roman"/>
        <family val="1"/>
        <charset val="186"/>
      </rPr>
      <t xml:space="preserve">2. Problema. Neužtikrinama socialinė gerovė ir tolygus užimtumas. </t>
    </r>
    <r>
      <rPr>
        <sz val="12"/>
        <color theme="1"/>
        <rFont val="Times New Roman"/>
        <family val="1"/>
        <charset val="186"/>
      </rPr>
      <t xml:space="preserve">
Lėšų poreikis  – 89 808 600 Eur.
Šios ne visa apimtimi sprendžiamos problemos ir jos priežasčių pagrindimas esamos situacijos duomenimis (analize) pateiktas 2022–2030 m. Kauno regiono plėtros plano I skyriuje „Regiono plėtros plano teritorinė aprėptis ir regiono esamos situacijos analizė“. </t>
    </r>
  </si>
  <si>
    <r>
      <rPr>
        <b/>
        <sz val="12"/>
        <color theme="1"/>
        <rFont val="Times New Roman"/>
        <family val="1"/>
        <charset val="186"/>
      </rPr>
      <t xml:space="preserve">2.1. Priežastis. Neužtikrinamas darbo vietų ir paslaugų pasiekiamumas. </t>
    </r>
    <r>
      <rPr>
        <sz val="12"/>
        <color theme="1"/>
        <rFont val="Times New Roman"/>
        <family val="1"/>
        <charset val="186"/>
      </rPr>
      <t xml:space="preserve">
Lėšų poreikis – 48 500 000 Eur.
Regioninės pažangos priemonės 01-004-07-02-01 (RE) „Pagerinti viešųjų paslaugų prieinamumą, darbo vietų pasiekiamumą ir tam reikalingų išteklių naudojimo efektyvumą“ finansavimo gairės</t>
    </r>
    <r>
      <rPr>
        <vertAlign val="superscript"/>
        <sz val="12"/>
        <color theme="1"/>
        <rFont val="Times New Roman"/>
        <family val="1"/>
        <charset val="186"/>
      </rPr>
      <t>5</t>
    </r>
    <r>
      <rPr>
        <sz val="12"/>
        <color theme="1"/>
        <rFont val="Times New Roman"/>
        <family val="1"/>
        <charset val="186"/>
      </rPr>
      <t xml:space="preserve"> nenumato galimybės finansuoti, naujų lankytinų objektų kūrimo, kurie formuotų papildomų turistų trauką į savivaldybę, Kauno regioną. Taip pat, atsižvelgiant į regiono savivaldybių identifikuotą poreikį atnaujinti ir plėsti sporto bazių infrastruktūrą, nustatytas investicijų trūkumas projektų įgyvendinimui visa apimtimi.</t>
    </r>
  </si>
  <si>
    <r>
      <rPr>
        <b/>
        <sz val="12"/>
        <color theme="1"/>
        <rFont val="Times New Roman"/>
        <family val="1"/>
        <charset val="186"/>
      </rPr>
      <t xml:space="preserve">2.2. Priežastis. Neužtikrinamas gyventojų saugumas keliuose. </t>
    </r>
    <r>
      <rPr>
        <sz val="12"/>
        <color theme="1"/>
        <rFont val="Times New Roman"/>
        <family val="1"/>
        <charset val="186"/>
      </rPr>
      <t xml:space="preserve">
Lėšų poreikis  – 20 700 000 Eur.
Regioninės pažangos priemonės Nr. 10-001-05-03-07 (RE) „Gerinti eismo saugą vietinės reikšmės keliuose ir gatvėse“ finansavimo gairių</t>
    </r>
    <r>
      <rPr>
        <vertAlign val="superscript"/>
        <sz val="12"/>
        <color theme="1"/>
        <rFont val="Times New Roman"/>
        <family val="1"/>
        <charset val="186"/>
      </rPr>
      <t>6</t>
    </r>
    <r>
      <rPr>
        <sz val="12"/>
        <color theme="1"/>
        <rFont val="Times New Roman"/>
        <family val="1"/>
        <charset val="186"/>
      </rPr>
      <t xml:space="preserve"> reikalavimai dėl pagal Juodųjų dėmių nustatymo tvarkos aprašą identifikuotų juodųjų dėmių nesudarė galimybių visa apimtimi pašalinti nužtikrinto gyventojų saugumo regiono keliuose priežastį. Regiono savivaldybės nurodo, kad tiek miestų, tiek kaimiškųjų vietovių susisiekimo infrastruktūra yra pasenusi, dangos susidėvėjusios, neatitinka keliamų šiuolaikinių eismo saugumo reikalavimų. Tai lemia eismo įvykių, juose sužalotų asmenų skaičiaus augimą, didesnę taršą, regiono patrauklumo investuotojams ir turistams mažėjimą. Siekiant užtikrinti eismo saugą  būtina investuoti į susisiekimo infrastruktūros atnaujinimą bei plėtrą.</t>
    </r>
  </si>
  <si>
    <r>
      <rPr>
        <b/>
        <sz val="12"/>
        <color theme="1"/>
        <rFont val="Times New Roman"/>
        <family val="1"/>
        <charset val="186"/>
      </rPr>
      <t xml:space="preserve">2.3. Priežastis. Ne visiems prieinamos švietimo paslaugos. </t>
    </r>
    <r>
      <rPr>
        <sz val="12"/>
        <color theme="1"/>
        <rFont val="Times New Roman"/>
        <family val="1"/>
        <charset val="186"/>
      </rPr>
      <t xml:space="preserve">
Lėšų poreikis  – 16 508 600 Eur.
Lietuvos Respublikos švietimo, mokslo ir sporto ministerijai į gaires įtraukus papildomus privalomus reikalavimus projektams, investicijų poreikis regione išaugo. Taip pat, Regioninės pažangos priemonės Nr. 12-003-03-01-23 (RE) „Padidinti ugdymo prieinamumą atskirtį patiriantiems vaikams“ finansavimo gairių</t>
    </r>
    <r>
      <rPr>
        <vertAlign val="superscript"/>
        <sz val="12"/>
        <color theme="1"/>
        <rFont val="Times New Roman"/>
        <family val="1"/>
        <charset val="186"/>
      </rPr>
      <t>7</t>
    </r>
    <r>
      <rPr>
        <sz val="12"/>
        <color theme="1"/>
        <rFont val="Times New Roman"/>
        <family val="1"/>
        <charset val="186"/>
      </rPr>
      <t xml:space="preserve"> ir Regioninės pažangos priemonės Nr. 12-003-03-02-17 (RE) „Plėtoti įvairialypį švietimą vykdant visos dienos mokyklų veiklą“ finansavimo gairių</t>
    </r>
    <r>
      <rPr>
        <vertAlign val="superscript"/>
        <sz val="12"/>
        <color theme="1"/>
        <rFont val="Times New Roman"/>
        <family val="1"/>
        <charset val="186"/>
      </rPr>
      <t>8</t>
    </r>
    <r>
      <rPr>
        <sz val="12"/>
        <color theme="1"/>
        <rFont val="Times New Roman"/>
        <family val="1"/>
        <charset val="186"/>
      </rPr>
      <t xml:space="preserve"> finansavimo sąlygos nenumato galimybės finansuoti ugdymo įstaigų pastatų modernizavimo, naujų bendrojo ugdymo pastatų ar priestatų statybos veiklų. Šių veiklų finansavimas sudarytų galimybes kompleksiškai pašalinti regione identifikuotą problemos priežastį dėl ne visiems prieinamų švietimo paslaugų.</t>
    </r>
  </si>
  <si>
    <r>
      <rPr>
        <b/>
        <sz val="12"/>
        <color theme="1"/>
        <rFont val="Times New Roman"/>
        <family val="1"/>
        <charset val="186"/>
      </rPr>
      <t xml:space="preserve">2.4. Priežastis. Gyventojų lūkesčių neatliepiančios geriamojo vandens tiekimo ir nuotekų tvarkymo paslaugos. </t>
    </r>
    <r>
      <rPr>
        <sz val="12"/>
        <color theme="1"/>
        <rFont val="Times New Roman"/>
        <family val="1"/>
        <charset val="186"/>
      </rPr>
      <t xml:space="preserve">
Lėšų poreikis – 4 100 000 Eur.
Regioninės pažangos priemonės Nr. 02-001-06-07-02 (RE) „Didinti geriamojo vandens tiekimo ir nuotekų tvarkymo paslaugų prieinamumą“ finansavimo gairių</t>
    </r>
    <r>
      <rPr>
        <vertAlign val="superscript"/>
        <sz val="12"/>
        <color theme="1"/>
        <rFont val="Times New Roman"/>
        <family val="1"/>
        <charset val="186"/>
      </rPr>
      <t>9</t>
    </r>
    <r>
      <rPr>
        <sz val="12"/>
        <color theme="1"/>
        <rFont val="Times New Roman"/>
        <family val="1"/>
        <charset val="186"/>
      </rPr>
      <t xml:space="preserve"> finansavimo sąlygos nesudarė galimybės visoms regiono savivaldybėms vykdyti šios priemonės veiklas dėl nustatyto mažiausio (didžiausio) gyventojų skaičiaus gyvenamosiose vietovėse reikalavimo. Siekiant užtikrinti kokybišką ir nenutrūkstamą geriamojo vandens tiekimą ir nuotekų surinkimą visiems regiono gyventojams, reikalinga investuoti į esamos tiekimo ir surinkimo inžinerinės infrastruktūros atnaujinimą ir plėtrą, skaitmenizavimo sprendimų diegimą bei atsinaujinančių energijos šaltinių panaudojimą paslaugų teikimo procesuose visose regiono savivaldybėse.</t>
    </r>
  </si>
  <si>
    <r>
      <rPr>
        <vertAlign val="superscript"/>
        <sz val="12"/>
        <color theme="1"/>
        <rFont val="Times New Roman"/>
        <family val="1"/>
        <charset val="186"/>
      </rPr>
      <t>1</t>
    </r>
    <r>
      <rPr>
        <sz val="12"/>
        <color theme="1"/>
        <rFont val="Times New Roman"/>
        <family val="1"/>
        <charset val="186"/>
      </rPr>
      <t>Kauno regiono savivaldybės lėšų poreikį pagrindė pagal įvykdytus viešuosius pirkimus panašiems darbams atlikti, parengtus investicijų arba techninius projektus.</t>
    </r>
  </si>
  <si>
    <r>
      <rPr>
        <vertAlign val="superscript"/>
        <sz val="12"/>
        <color theme="1"/>
        <rFont val="Times New Roman"/>
        <family val="1"/>
        <charset val="186"/>
      </rPr>
      <t>2</t>
    </r>
    <r>
      <rPr>
        <sz val="12"/>
        <color theme="1"/>
        <rFont val="Times New Roman"/>
        <family val="1"/>
        <charset val="186"/>
      </rPr>
      <t>Regioninės pažangos priemonės Nr. 10-001-06-01-03 (RE) „Skatinti darnų judumą miestuose“ finansavimo gairės, patvirtintos Lietuvos Respublikos susisiekimo ministro 2023 m. balandžio 14 d. įsakymu Nr. 3-192 „Dėl 2022–2030 metų plėtros programos valdytojos Lietuvos Respublikos susisiekimo ministerijos susisiekimo plėtros programos regioninės pažangos priemonės Nr. 10-001-06-01-03 (RE) „Skatinti darnų judumą miestuose“ finansavimo gairių patvirtinimo“.</t>
    </r>
  </si>
  <si>
    <r>
      <rPr>
        <vertAlign val="superscript"/>
        <sz val="12"/>
        <color theme="1"/>
        <rFont val="Times New Roman"/>
        <family val="1"/>
        <charset val="186"/>
      </rPr>
      <t>3</t>
    </r>
    <r>
      <rPr>
        <sz val="12"/>
        <color theme="1"/>
        <rFont val="Times New Roman"/>
        <family val="1"/>
        <charset val="186"/>
      </rPr>
      <t>Daugiabučių namų atnaujinimo (modernizavimo) programa, patvirtinta Lietuvos Respublikos Vyriausybės 2004 m. rugsėjo 23 d. nutarimu Nr. 1213 „Dėl Daugiabučių namų atnaujinimo (modernizavimo) programos patvirtinimo“.</t>
    </r>
  </si>
  <si>
    <r>
      <rPr>
        <vertAlign val="superscript"/>
        <sz val="12"/>
        <color theme="1"/>
        <rFont val="Times New Roman"/>
        <family val="1"/>
        <charset val="186"/>
      </rPr>
      <t>4</t>
    </r>
    <r>
      <rPr>
        <sz val="12"/>
        <color theme="1"/>
        <rFont val="Times New Roman"/>
        <family val="1"/>
        <charset val="186"/>
      </rPr>
      <t>Viešųjų pastatų energinio efektyvumo didinimo programa, patvirtinta Lietuvos Respublikos Vyriausybės 2004 m. lapkričio 26 d. nutarimu Nr. 1328 „Dėl Viešųjų pastatų energinio efektyvumo didinimo programos patvirtinimo“.</t>
    </r>
  </si>
  <si>
    <r>
      <rPr>
        <vertAlign val="superscript"/>
        <sz val="12"/>
        <color theme="1"/>
        <rFont val="Times New Roman"/>
        <family val="1"/>
        <charset val="186"/>
      </rPr>
      <t>5</t>
    </r>
    <r>
      <rPr>
        <sz val="12"/>
        <color theme="1"/>
        <rFont val="Times New Roman"/>
        <family val="1"/>
        <charset val="186"/>
      </rPr>
      <t>Regioninės pažangos priemonės 01-004-07-02-01 (RE) „Pagerinti viešųjų paslaugų prieinamumą, darbo vietų pasiekiamumą ir tam reikalingų išteklių naudojimo efektyvumą“ finansavimo gairės, patvirtintos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t>
    </r>
  </si>
  <si>
    <r>
      <rPr>
        <vertAlign val="superscript"/>
        <sz val="12"/>
        <color theme="1"/>
        <rFont val="Times New Roman"/>
        <family val="1"/>
        <charset val="186"/>
      </rPr>
      <t>6</t>
    </r>
    <r>
      <rPr>
        <sz val="12"/>
        <color theme="1"/>
        <rFont val="Times New Roman"/>
        <family val="1"/>
        <charset val="186"/>
      </rPr>
      <t>Regioninės pažangos priemonės Nr. 10-001-05-03-07 (RE) „Gerinti eismo saugą vietinės reikšmės keliuose ir gatvėse“ finansavimo gairės, patvirtintos Lietuvos Respublikos susisiekimo ministro 2023 m. sausio 30 d. įsakymu Nr. 3-37 „Dėl 2022–2030 metų plėtros programos valdytojos Lietuvos Respublikos susisiekimo ministerijos susisiekimo plėtros programos regioninės pažangos priemonės Nr. 10-001-05-03-07 (RE) „Gerinti eismo saugą vietinės reikšmės keliuose ir gatvėse“ finansavimo gairių patvirtinimo“.</t>
    </r>
  </si>
  <si>
    <r>
      <rPr>
        <vertAlign val="superscript"/>
        <sz val="12"/>
        <color theme="1"/>
        <rFont val="Times New Roman"/>
        <family val="1"/>
        <charset val="186"/>
      </rPr>
      <t>7</t>
    </r>
    <r>
      <rPr>
        <sz val="12"/>
        <color theme="1"/>
        <rFont val="Times New Roman"/>
        <family val="1"/>
        <charset val="186"/>
      </rPr>
      <t>Regioninės pažangos priemonės Nr. 12-003-03-01-23 (Re) „Padidinti ugdymo prieinamumą atskirtį patiriantiems vaikams“ finansavimo gairės, patvirtintos Lietuvos Respublikos švietimo, mokslo ir sporto ministro 2022 m. rugsėjo 30 d. įsakymu Nr. V-1542 „Dėl Regioninės pažangos priemonės Nr. 12-003-03-01-23 (Re) „Padidinti ugdymo prieinamumą atskirtį patiriantiems vaikams“ finansavimo gairių patvirtinimo“.</t>
    </r>
  </si>
  <si>
    <r>
      <rPr>
        <vertAlign val="superscript"/>
        <sz val="12"/>
        <color theme="1"/>
        <rFont val="Times New Roman"/>
        <family val="1"/>
        <charset val="186"/>
      </rPr>
      <t>8</t>
    </r>
    <r>
      <rPr>
        <sz val="12"/>
        <color theme="1"/>
        <rFont val="Times New Roman"/>
        <family val="1"/>
        <charset val="186"/>
      </rPr>
      <t>Regioninės pažangos priemonės Nr. 12-003-03-01-23 (Re) „Padidinti ugdymo prieinamumą atskirtį patiriantiems vaikams“ finansavimo gairės, patvirtintos Lietuvos Respublikos švietimo, mokslo ir sporto ministro 2022 m. rugsėjo 30 d. įsakymu Nr. V-1542 „Dėl Regioninės pažangos priemonės Nr. 12-003-03-01-23 (Re) „Padidinti ugdymo prieinamumą atskirtį patiriantiems vaikams“ finansavimo gairių patvirtinimo“.</t>
    </r>
  </si>
  <si>
    <r>
      <rPr>
        <vertAlign val="superscript"/>
        <sz val="12"/>
        <color theme="1"/>
        <rFont val="Times New Roman"/>
        <family val="1"/>
        <charset val="186"/>
      </rPr>
      <t>9</t>
    </r>
    <r>
      <rPr>
        <sz val="12"/>
        <color theme="1"/>
        <rFont val="Times New Roman"/>
        <family val="1"/>
        <charset val="186"/>
      </rPr>
      <t>Regioninės pažangos priemonės Nr. 02-001-06-07-02 (RE) „Didinti geriamojo vandens tiekimo ir nuotekų tvarkymo paslaugų prieinamumą“ finansavimo gairės, patvirtintos Lietuvos Respublikos aplinkos ministro 2023 m. liepos 21 d. įsakymu Nr. D1-243 „Dėl 2022–2030 metų plėtros programos valdytojos Lietuvos Respublikos aplinkos ministerijos aplinkos apsaugos ir klimato kaitos valdymo plėtros programos regioninės pažangos priemonės Nr. 02-001-06-07-02 (RE) „Didinti geriamojo vandens tiekimo ir nuotekų tvarkymo paslaugų prieinamumą“ finansavimo gairių patvirtinimo“.</t>
    </r>
  </si>
  <si>
    <t>Išnaudoti ekonominį regiono potencialą ir sudaryti sąlygas kurti naujas darbo vietas</t>
  </si>
  <si>
    <t>LT026-01</t>
  </si>
  <si>
    <t>Pridėtinė vertė gamybos sąnaudomis pagal veiklos vykdymo vietą (nefinansinių įmonių), tenkanti vienam dirbančiajam per metus | tūkst. Eur</t>
  </si>
  <si>
    <t xml:space="preserve">LR teritorijos bendrojo plano privalomosios nuostatos (punktai):
20, 21, 23, 172-175, 195, 197, 198, 200-203, 204
</t>
  </si>
  <si>
    <t>Gyventojų užimtumo lygis (15–64 metų) | procentai</t>
  </si>
  <si>
    <t>Sukurti ir modernizuoti trūkstamą pramoninių, komercinių ir kitų teritorijų infrastruktūrą</t>
  </si>
  <si>
    <t>LT026-01-01</t>
  </si>
  <si>
    <t xml:space="preserve">Sukurtos arba atkurtos teritorijos, naudojamos ekonominei, rekreacinei ar turizmo paskirčiai (hektarai) </t>
  </si>
  <si>
    <t>Sukurti palankią aplinką SVV steigimuisi per bendros infrastruktūros naudojimo iniciatyvas</t>
  </si>
  <si>
    <t>LT026-01-02</t>
  </si>
  <si>
    <t xml:space="preserve">Metinis konsoliduotų viešųjų paslaugų vartotojų skaičius (vartotojai per metus) </t>
  </si>
  <si>
    <t>Didinti turizmo ir kultūros paslaugų prieinamumą</t>
  </si>
  <si>
    <t>LT026-01-03</t>
  </si>
  <si>
    <t xml:space="preserve">Dviračiams skirtos infrastruktūros metinis naudotojų skaičius (naudotojai per metus) </t>
  </si>
  <si>
    <t>Kurti tvarią regiono aplinką</t>
  </si>
  <si>
    <t>LT026-02</t>
  </si>
  <si>
    <t>Šiltnamio efektą sukeliančių dujų išmetimai 1 gyventojui - gyventojų kelionių įtaka (lengvųjų automobilių, motociklų, mopedų ir viešojo transporto naudojimas) | tonos</t>
  </si>
  <si>
    <t>Sąvartynuose šalinamų komunalinių atliekų dalis | procentai</t>
  </si>
  <si>
    <t>Gyventojų, aprūpinamų geriamojo vandens tiekimo paslaugomis, dalis, palyginti su visais gyventojais | procentai</t>
  </si>
  <si>
    <t>Gyventojų, aprūpinamų centralizuotai teikiamomis nuotekų tvarkymo paslaugomis, dalis, palyginti su visais gyventojais | procentai</t>
  </si>
  <si>
    <t>Nepralaidžių dangų ir žaliosios infrastruktūros plotų santykis 1500 gyv./km2 ir didesnio tankumo teritorijoje</t>
  </si>
  <si>
    <t>Potencialių taršos židinių tankumas 300 gyv./km2 ir didesnio tankumo ir aplinkinėje teritorijoje (iki 2 km.) | vnt./km2</t>
  </si>
  <si>
    <t>Plėtoti žaliąją ir darnaus judumo infrastruktūrą, mažinti aplinkos užterštumą</t>
  </si>
  <si>
    <t>LT026-02-01</t>
  </si>
  <si>
    <t xml:space="preserve">Gyventojai, galintys naudotis nauja ar patobulinta žaliąja infrastruktūra (asmenys) </t>
  </si>
  <si>
    <t>Panaikintos juodosios dėmės ar avaringos vietos vietinės reikšmės keliuose (gatvėse), (skaičius)</t>
  </si>
  <si>
    <t>Didinti rūšiuojamų atliekų apimtis ir geriamojo vandens tiekimo bei nuotekų tvarkymo paslaugų prieinamumą</t>
  </si>
  <si>
    <t>LT026-02-02</t>
  </si>
  <si>
    <t xml:space="preserve">Surinktos atskirai išrūšiuotos atliekos (tonos per metus) </t>
  </si>
  <si>
    <t xml:space="preserve">Gyventojai, prisijungę bent prie antrinio viešojo nuotekų valymo įrenginių (asmenys) </t>
  </si>
  <si>
    <t xml:space="preserve">Gyventojai, prisijungę prie patobulintų viešojo vandens tiekimo sistemų  (asmenys) </t>
  </si>
  <si>
    <t xml:space="preserve">Gerinti viešųjų paslaugų prieinamumą, mažinti socialinę atskirtį </t>
  </si>
  <si>
    <t xml:space="preserve">LT026-03
</t>
  </si>
  <si>
    <t>Asmenys, patiriantys skurdo riziką ar socialinę atskirtį | procentai</t>
  </si>
  <si>
    <t>Socialines paslaugas gaunančių tikslinės grupės asmenų dalis nuo bendro su skurdo rizika ar socialine atskirtimi susiduriančių gyventojų skaičiaus | procentai</t>
  </si>
  <si>
    <t>Patenkintas socialinio būsto poreikis nuo tokią teisę turinčių asmenų (šeimų) skaičiaus | procentai</t>
  </si>
  <si>
    <t>Gydymo priemonėmis išvengiamas mirtingumas | mirusiųjų skaičius 100 tūkst. Gyventojų</t>
  </si>
  <si>
    <t>Neformaliojo vaikų švietimo galimybėmis pasinaudojusių mokinių dalis (išskyrus ikimokykliniame ir priešmokykliniame ugdyme dalyvaujančius vaikus) | procentai</t>
  </si>
  <si>
    <t>Negalią turinčių mokinių,  ugdomų įtraukiuoju būdu bendros paskirties švietimo įstaigose (bendrosiose klasėse), dalis | procentai</t>
  </si>
  <si>
    <t>3–5 metų vaikų, ugdomų švietimo įstaigose, dalis | procentai</t>
  </si>
  <si>
    <t>3.1.</t>
  </si>
  <si>
    <t>Plėtoti viešųjų paslaugų infrastruktūrą</t>
  </si>
  <si>
    <t>LT026-03-01</t>
  </si>
  <si>
    <t xml:space="preserve">Naujų arba modernizuotų socialinių būstų naudotojų skaičius per metus (naudotojai per metus) </t>
  </si>
  <si>
    <t xml:space="preserve">Asmenų, turinčių intelekto ir (ar) psichikos negalią, gavusių paslaugas naujoje ar modernizuo-toje infrastruktūroje skaičius per metus (asmenys per metus) </t>
  </si>
  <si>
    <t xml:space="preserve">Naujos arba modernizuotos socialinės rūpybos infrastruktūros naudotojų skaičius per metus (naudotojai  per metus) </t>
  </si>
  <si>
    <t xml:space="preserve">Socialiai pažeidžiamų, socialinę riziką (atskirtį) patiriančių asmenų, gavusių paslaugas naujoje ar modernizuo-toje infrastruktūroje skaičius per metus (asmenys per metus) </t>
  </si>
  <si>
    <t>3.2.</t>
  </si>
  <si>
    <t>Didinti visuomenės sveikatos paslaugų prieinamumą ir užtikrinti ilgalaikės priežiūros paslaugų plėtrą</t>
  </si>
  <si>
    <t xml:space="preserve">LT026-03-02
</t>
  </si>
  <si>
    <t xml:space="preserve">Asmenų, kurie po dalyvavimo veiklose pagerino sveikatos raštingumo kompetenciją, dalis  (procentai) </t>
  </si>
  <si>
    <t xml:space="preserve">Asmenų, palankiai vertinančių visuomenės sveikatos priežiūros paslaugų kokybę, dalis (procentai) </t>
  </si>
  <si>
    <t xml:space="preserve">Naujos arba modernizuotos sveikatos priežiūros infrastruktū-ros naudotojų skaičius per metus (naudotojai per metus) </t>
  </si>
  <si>
    <t xml:space="preserve">Ilgalaikės priežiūros paslaugų gavėjų, palankiai vertinančių gaunamų paslaugų kokybę, dalis (procentai) </t>
  </si>
  <si>
    <t>3.3.</t>
  </si>
  <si>
    <t xml:space="preserve">Tobulinti ikimokyklinio ir bendrojo ugdymo prieinamumo infrastruktūrą </t>
  </si>
  <si>
    <t>LT026-03-03</t>
  </si>
  <si>
    <t xml:space="preserve">Naujos arba modernizuotos švietimo infrastruktūros naudotojų skaičius per metus (naudotojai per metus) </t>
  </si>
  <si>
    <t xml:space="preserve">Mokyklų, kuriose buvo įdiegtos universalaus dizaino ir kitos inžinerinės priemonės, aplinką pritaikant asmenims turintiems negalią, dalis nuo visų mokyklų (procentas) </t>
  </si>
  <si>
    <t xml:space="preserve">Mokinių, kurie naudojasi sukurta visos dienos mokyklos infrastruktūra, skaičius (asmenys per metus) </t>
  </si>
  <si>
    <t xml:space="preserve">Vaikų, pasinaudojusių pavėžėjimo paslaugomis naujai įsigytomis transporto priemonėmis, skaičius (asmenys per metus) – (specialusis) </t>
  </si>
  <si>
    <t xml:space="preserve">LR teritorijos bendrojo plano privalomosios nuostatos (punktai):
24, 25, 66, 77, 68-72, 210-217, 219-222, 224-227, 230, 236, 283-286, 295, 296, 306, 307, 309, 312-316, 323-331, 333-338, 344, 345, 347-349, 352, 353, 355-358, 359-363, 365, 366, 368-370, 372, 373, 396-400, 435-437  </t>
  </si>
  <si>
    <t>Šiaulių miesto darnaus judumo planas, patvirtintas Šiaulių miesto savivaldybės tarybos 2018 m. liepos 5 d. sprendimu Nr. T-264.
Pagal Juodųjų dėmių nustatymo, tyrimo ir šalinimo reikalavimų ir tvarkos aprašą, patvirtintą Lietuvos Respublikos susisiekimo ministro 2022 m. sausio 27 d. įsakymu Nr.3-51 „Dėl Juodųjų dėmių nustatymo, tyrimo ir šalinimo reikalavimų ir tvarkos aprašo patvirtinimo“, nustatytos juodosios dėmės ir avaringos vietos vietinės reikšmės keliuose ir gatvėse.
Pagal Lietuvos Respublikos alternatyviųjų degalų įstatymo nuostatas parengtas ir patvirtintas viešųjų ir pusiau viešųjų elektromobilių įkrovimo prieigų vietinės reikšmės keliuose planas iki 2030 m.
Projekto veiklų atitiktis geriamojo vandens tiekimo ir nuotekų tvarkymo infrastruktūros plėtros planui.
Miestams, turintiems daugiau kaip 20 000 gyventojų, parengti ir patvirtinti žalinimo planai pagal aplinkos ministro patvirtintą metodiką žalinimo planams rengti. Kitoms urbanizuotoms vietovėms parengti ir patvirtinti žaliosios infrastruktūros poreikio žemėlapiai pagal aplinkos ministro patvirtintą metodiką žaliosios infrastruktūros poreikio žemėlapių sudarymui.
Projektai įgyvendinami urbanizuotose teritorijose, kurių gyventojų tankis yra 1500 gyventojų/km2 arba didesnis ir kurių gamtinių ir antropogeninių plotų santykis yra mažesnis nei 1,5 (t. y. neatitinka optimalaus Lietuvos teritorijos žemės naudmenų plotų santykio, kurį sudaro 60 proc. natūralios naudmenos ir 40 proc. intensyvaus naudojimo antropogeninės naudmenos) taip, kaip numatyta žalinimo planuose ar žaliosios infrastruktūros poreikio žemėlapiuose. Į mažesnio nei 1500/km2 gyventojų tankumo teritoriją gali patekti ne daugiau kaip 20 proc. tvarkomos teritorijos. 
Projektai įgyvendinami urbanizuotose teritorijose, kurių gyventojų tankis didesnis kaip 300 gyventojų/km2 ir aplinkinėje teritorijoje (iki 2 km).
Rekultivuota žemė naudojama želdynų ir želdinių įrengimui, socialiniams būstams, ūkinei, kultūrinei, sporto ar bendruomeninei veiklai.
Veiklų atitiktis patvirtintiems regioniniams ir (ar) savivaldybių atliekų prevencijos ir tvarkymo planams, parengtiems Valstybiniam atliekų prevencijos ir tvarkymo 2021–2027 m. planui įgyvendinti.
Savivaldybės tarybos patvirtinta Bendrųjų savivaldybių aplinkos monitoringo nuostatų reikalavimus atitinkanti savivaldybės aplinkos (oro) monitoringo programa kietųjų dalelių KD2,5 koncentracijos aplinkos ore matavimams ir kitų oro teršalų (kai reikia) koncentracijos aplinkos ore matavimams, su Aplinkos apsaugos agentūros derinimo išvada, kad matavimų, atliktų pagal programoje kietųjų dalelių KD2.5 matavimams nustatytas sąlygas duomenys bus tinkami naudoti valstybinio aplinkos monitoringo tikslams.</t>
  </si>
  <si>
    <t>Patvirtintos teritorinės strategijos, atitinkančios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(Bendrųjų nuostatų reglamento), 29 straipsnio reikalavimus ir patvirtintose regionų plėtros planų pažangos priemonėse yra numatytos veiklos šioms strategijoms įgyvendinti.
Patvirtintose regionų plėtros planų pažangos priemonėse numatytos veiklos, skirtos socialinio būsto prieinamumui didinti, ir investicijomis užtikrinamas socialinio būsto prieinamumas neįgaliesiems bei gausioms šeimoms.
Patvirtintose regionų plėtros planų pažangos priemonėse numatytos veiklos, skirtos institucinės globos pertvarkai įgyvendinti, ir iki 2022 m. liepos 1 d. yra parengti ir suderinti su Socialinės apsaugos ir darbo ministerija regioniniai socialinių paslaugų ir socialinių paslaugų infrastruktūros, reikalingos institucinės globos pertvarkai įgyvendinti, žemėlapiai.
Patvirtintose regionų plėtros planų pažangos priemonėse numatytos veiklos, skirtos kokybiškų visuomenės sveikatos priežiūros paslaugų prieinamumui didinti, yra pagrįstos mokslo įrodymais, pripažintos gerąja praktika ar tarptautiniais standartais, pagal Sveikatos apsaugos ministerijos pateiktas rekomendacijas (metodiką).
Patvirtintose regionų plėtros planų pažangos priemonėse numatytos veiklos, skirtos ilgalaikės priežiūros paslaugų plėtrai savivaldybėse, ir su Sveikatos apsaugos ministerija suderinti regiono ilgalaikės priežiūros paslaugų savivaldybėse organizavimo ir infrastruktūros, reikalingos ilgalaikės priežiūros paslaugų teikimui, modernizavimo žemėlapiai.</t>
  </si>
  <si>
    <t>LR teritorijos bendrojo plano privalomosios nuostatos (punktai):
22, 24, 142, 143, 147, 148, 149-153, 156, 157, 159-162, 164-171, 182</t>
  </si>
  <si>
    <t xml:space="preserve">Investicinės aplinkos ir verslo plėtros sąlygų gerinimas </t>
  </si>
  <si>
    <t>Turizmo objektų patrauklumo gerinimas</t>
  </si>
  <si>
    <t xml:space="preserve">Darnaus judumo skatinimas </t>
  </si>
  <si>
    <t xml:space="preserve">Žaliosios  infrastruktūros  plėtra </t>
  </si>
  <si>
    <t>Atliekų tvarkymo paslaugų gerinimas</t>
  </si>
  <si>
    <t>Vandentvarkos paslaugų prieinamumo didinimas</t>
  </si>
  <si>
    <t>Šiaulių miesto integruota plėtra</t>
  </si>
  <si>
    <t>Socialinių paslaugų ir jų infrastruktūros plėtra</t>
  </si>
  <si>
    <t xml:space="preserve">Sveikatos ir ilgalaikės priežiūros paslaugų plėtra </t>
  </si>
  <si>
    <t>Šiaulių regiono plėtros taryba</t>
  </si>
  <si>
    <t>LT026-01-01-09</t>
  </si>
  <si>
    <t>LT026-01-03-10</t>
  </si>
  <si>
    <t>LT026-02-01-02</t>
  </si>
  <si>
    <t>LT026-02-01-08</t>
  </si>
  <si>
    <t>LT026-02-02-07</t>
  </si>
  <si>
    <t>LT026-02-02-04</t>
  </si>
  <si>
    <t>LT026-03-01-06</t>
  </si>
  <si>
    <t>LT026-03-01-05</t>
  </si>
  <si>
    <t>LT026-03-02-03</t>
  </si>
  <si>
    <t>LT026-03-03-01</t>
  </si>
  <si>
    <t>Uždavinys 2.2
Didinti rūšiuojamų atliekų apimtis ir geriamojo vandens tiekimo bei nuotekų tvarkymo paslaugų prieinamumą</t>
  </si>
  <si>
    <t xml:space="preserve">Uždavinys 3.2
Didinti visuomenės sveikatos paslaugų prieinamumą ir užtikrinti ilgalaikės priežiūros paslaugų plėtrą </t>
  </si>
  <si>
    <t>Uždavinys 3.3
Tobulinti ikimokyklinio ir bendrojo ugdymo prieinamumo infrastruktūrą</t>
  </si>
  <si>
    <t>Kiti susiję regiono plėtros uždaviniai</t>
  </si>
  <si>
    <t>Uždavinys 1.2</t>
  </si>
  <si>
    <t>Uždavinys 1.1</t>
  </si>
  <si>
    <t>Uždavinys 3.1</t>
  </si>
  <si>
    <t>Uždavinys 2.2</t>
  </si>
  <si>
    <t>Uždavinys 2.1</t>
  </si>
  <si>
    <t>Darnus vystymasis.
Inovatyvumas.
Lygios galimybės visiems.</t>
  </si>
  <si>
    <t>Darnus vystymasis.
Lygios galimybės visiems.</t>
  </si>
  <si>
    <t>Mokyklų, kuriose buvo įdiegtos universalaus dizaino ir kitos inžinerinės priemonės, aplinką pritaikant asmenims turintiems negalią, dalis nuo visų mokyklų (procentas)</t>
  </si>
  <si>
    <t>Mokinių, kurie naudojasi sukurta visos dienos mokyklos infrastruktūra, skaičius (asmenys per metus)</t>
  </si>
  <si>
    <t>Vaikų, pasinaudojusių pavėžėjimo paslaugomis naujai įsigytomis transporto priemonėmis, skaičius (asmenys per metus)</t>
  </si>
  <si>
    <t>1.1.1. lėšų pavadinimas ir finansavimo šaltinio kodas</t>
  </si>
  <si>
    <t>...</t>
  </si>
  <si>
    <t>1.2.1. 2021–2027 m. ES struktūrinių fondų bendrojo finansavimo lėšos (1.2.2.8.1)</t>
  </si>
  <si>
    <t>1.3.1. 2021–2027 m. ES struktūrinių fondų lėšos (1.3.2.8.1)</t>
  </si>
  <si>
    <t>1.4.1. lėšų pavadinimas ir finansavimo šaltinio kodas</t>
  </si>
  <si>
    <t>1. Ugdymo prieinamumo didinimas atskirtį patiriantiems vaikams Šiaulių regione</t>
  </si>
  <si>
    <t>Šiaulių regiono savivaldybių administracijos</t>
  </si>
  <si>
    <t>Šiaulių regiono savivaldybių bendrojo ugdymo mokyklos (BUM) ir ikimokyklinio, priešmokyklinio, pradinio bei pagrindinio ugdymo įstaigos</t>
  </si>
  <si>
    <t>Projektų planavimo</t>
  </si>
  <si>
    <t>Aktyviais veiksmais prisidedama prie HP  (Taip / Ne)</t>
  </si>
  <si>
    <t>Taip, Darnaus vystymosi, Inovatyvumo, Lygių galimybių HP
Darnus vystymasis, įskaitant reikšmingos žalos nedarymo principą (toliau – DV),
Lygios galimybės ir nediskriminavimas (toliau – LG)</t>
  </si>
  <si>
    <t>P.B.2.0067 Naujos ar modernizuotos švietimo infrastruktūros mokymo klasių talpumas (asmenys)</t>
  </si>
  <si>
    <t>P.S.2.1029. Tikslinės transporto priemonės (skaičius)</t>
  </si>
  <si>
    <t>1.1. Ugdymo prieinamumo padidinimas atskirtį patiriantiems vaikams ir naujų ikimokyklinio ugdymo grupių įrengimas Akmenės rajono savivaldybėje</t>
  </si>
  <si>
    <t>1.2. Ugdymo prieinamumo didinimas atskirtį patiriantiems vaikams Joniškio rajone</t>
  </si>
  <si>
    <t>Joniškio rajono savivaldybės administracija</t>
  </si>
  <si>
    <t>P.S.2.1029 Tikslinės transporto priemonės (skaičius)</t>
  </si>
  <si>
    <t>1.3. Ugdymo prieinamumo didinimas atskirtį patiriantiems vaikams Kelmės rajone</t>
  </si>
  <si>
    <t>Kelmės rajono savivaldybės administracija</t>
  </si>
  <si>
    <t>Kelmės r. savivaldybės BUM ir ikimokykliniopriešmokyklinio, pradinio bei pagrindinio ugdymo įstaigos</t>
  </si>
  <si>
    <t>1.4. Ugdymo prieinamumo didinimas atskirtį patiriantiems vaikams Pakruojo rajono savivaldybėje</t>
  </si>
  <si>
    <t>Pakruojo rajono savivaldybės administracija</t>
  </si>
  <si>
    <t>Pakruojo r. savivaldybės BUM ir ikimokyklinio priešmokyklinio, pradinio, pagrindinio ugdymo įstaigos</t>
  </si>
  <si>
    <t>Radviliškio rajono savivaldybės administracija</t>
  </si>
  <si>
    <t>P.S.2.1025 Mokyklos, kuriose buvo įdiegtos universalaus dizaino ir kitos inžinerinės priemonės pritaikant aplinką asmenims, turintiems negalią (skaičius)</t>
  </si>
  <si>
    <t>Šiaulių miesto savivaldybės administracija</t>
  </si>
  <si>
    <t>Šiaulių miesto savivaldybės BUM ir ikimokyklinio priešmokyklinio, pradinio, pagrindinio ugdymo įstaigos</t>
  </si>
  <si>
    <t>Šiaulių rajono savivaldybės administracija</t>
  </si>
  <si>
    <t>Šiaulių r. Ginkūnų Sofijos ir Vladimiro Zubovų progimnazija</t>
  </si>
  <si>
    <t>1.8. Pakruojo vaikų lopšelio-darželio „Saulutė“ infrastruktūros atnaujinimas</t>
  </si>
  <si>
    <t>Pakruojo vaikų lopšelis-darželis „Saulutė“</t>
  </si>
  <si>
    <t>2.  Visos dienos mokyklos erdvių įrengimas ir pritaikymas Šiaulių regiono ikimokyklinio, priešmokyklinio, pradinio bei pagrindinio ugdymo įstaigose</t>
  </si>
  <si>
    <t>Taip, Darnaus vystymosi, Inovatyvumo, Lygių galimybių HP</t>
  </si>
  <si>
    <t>R.B.2.2070 Naujos arba modernizuotos vaikų priežiūros infrastruktūros naudotojų skaičius per metus (naudotojai per metus)</t>
  </si>
  <si>
    <t>P.B.2.0066 Naujos arba modernizuotos vaikų priežiūros infrastruktūros mokymo klasių talpumas (asmenys)</t>
  </si>
  <si>
    <t>2.1. Visos dienos
mokyklos erdvių
įrengimas bendrojo ugdymo įstaigose
Akmenės rajone</t>
  </si>
  <si>
    <t>Akmenės rajono savivaldybės administracija</t>
  </si>
  <si>
    <t>2.2. Visos dienos mokyklos erdvių įrengimas ir pritaikymas Joniškio rajono ikimokyklinio, priešmokyklinio, pradinio bei pagrindinio ugdymo įstaigose</t>
  </si>
  <si>
    <t>2.3. Visos dienos mokyklos erdvių įrengimas ir pritaikymas Kelmės rajono ikimokyklinio, priešmokyklinio, pradinio bei pagrindinio ugdymo įstaigose</t>
  </si>
  <si>
    <t>Kelmės r. BUM ir pradinio, pagrindinio ugdymo įstaigos</t>
  </si>
  <si>
    <t>2.4. Visos dienos mokyklos erdvių įrengimas ir pritaikymas Pakruojo rajono ikimokyklinio, priešmokyklinio, pradinio bei pagrindinio ugdymo įstaigose</t>
  </si>
  <si>
    <t>Pakruojo r. BUM ir pradinio, pagrindinio ugdymo įstaigos</t>
  </si>
  <si>
    <t>2.5. Visos dienos mokyklos erdvių įrengimas ir pritaikymas Radviliškio rajono ikimokyklinio, priešmokyklinio, pradinio bei pagrindinio ugdymo įstaigose</t>
  </si>
  <si>
    <t>Radviliškio r. savivaldybės BUM ir pradinio, pagrindinio ugdymo įstaigos</t>
  </si>
  <si>
    <t>2.6. Visos dienos mokyklos erdvių įrengimas ir pritaikymas Šiaulių miesto ikimokyklinio, priešmokyklinio, pradinio bei pagrindinio ugdymo įstaigose</t>
  </si>
  <si>
    <t>Šiaulių miesto savivaldybės BUM, pradinio ir pagrindinio ugdymo įstaigos</t>
  </si>
  <si>
    <t>2.7. Visos dienos mokyklos erdvių įrengimas ir pritaikymas Šiaulių rajono ikimokyklinio, priešmokyklinio, pradinio bei pagrindinio ugdymo įstaigose</t>
  </si>
  <si>
    <t xml:space="preserve">Šiaulių r. Voveriškių mokykla </t>
  </si>
  <si>
    <t>7 lentelė. LT026-03-03-01 pažangos priemonės „Ikimokyklinio ir bendrojo ugdymo aplinkos modernizavimas“ specialieji projektų atrankos kriterijai</t>
  </si>
  <si>
    <t>Specialieji projektų atrankos kriterijai nebus taikomi.</t>
  </si>
  <si>
    <t xml:space="preserve">8 lentelė. LT026-03-03-01 pažangos priemonės „Ikimokyklinio ir bendrojo ugdymo aplinkos modernizavimas“ prioritetiniai projektų atrankos kriterijai </t>
  </si>
  <si>
    <t>Prioritetiniai projektų atrankos kriterijai nebus taikomi, nes visi pažangos priemonės projektai bus atrenkami planavimo būdu.</t>
  </si>
  <si>
    <t>Universalaus dizaino  elementų ir kitų inžinerinių priemonių įrengimas Šiaulių regiono bendrojo ugdymo mokyklose (BUM) bei negalią turintiems mokiniams ir kitiems mokiniams pavėžėti iki ir iš ugdymo įstaigos lengvai pritaikomų transporto priemonių įsigijimas Šiaulių regiono švietimo įstaigose. Naujų ikimokyklinio ugdymo vietų kūrimas Šiaulių regione.</t>
  </si>
  <si>
    <t>Bus vykdomi reikalavimai projektams, nurodyti Regioninės pažangos priemonės Nr. 12-003-03-01-23 (RE) „Padidinti ugdymo prieinamumą atskirtį patiriantiems vaikams“ finansavimo gairėse. Kiti reikalavimai projektams nebus taikomi.</t>
  </si>
  <si>
    <t>Visos dienos erdvių sukūrimas ir pritaikymas ikimokyklinio, priešmokyklinio, pradinio bei pagrindinio ugdymo programas vykdančiose Šiaulių regiono švietimo įstaigose.</t>
  </si>
  <si>
    <t>Bus vykdomi reikalavimai projektams, nurodyti Regioninės pažangos priemonės Nr. 12-003-03-02-17 (RE) „Plėtoti įvairialypį švietimą vykdant visos dienos mokyklų veiklą“ finansavimo gairėse. Kiti reikalavimai projektams nebus taikomi.</t>
  </si>
  <si>
    <t>Nebus taikomi.</t>
  </si>
  <si>
    <t xml:space="preserve">Ikimokyklinio ir bendrojo ugdymo aplinkos modernizavimas </t>
  </si>
  <si>
    <t xml:space="preserve">Naujos arba modernizuotos vaikų priežiūros infrastruktūros naudotojų skaičius per metus (naudotojai per metus) </t>
  </si>
  <si>
    <t>R.B.2.2064</t>
  </si>
  <si>
    <t xml:space="preserve">Panaikintos juodosios dėmės ar avaringos vietos vietinės reikšmės keliuose (gatvėse) (skaičius)
</t>
  </si>
  <si>
    <t>…</t>
  </si>
  <si>
    <t>6 lentelė. Pažangos priemonės veiklos, poveiklės ir (arba) projektai</t>
  </si>
  <si>
    <t>1. Šiaulių miesto darnaus judumo plane numatytų priemonių įgyvendinimas</t>
  </si>
  <si>
    <t>Darnaus vystymosi, Lygių galimybių HP</t>
  </si>
  <si>
    <t>1.1. Vientiso dviračių ir pėsčiųjų takų tinklo kūrimas, integruojant bevariklį transportą į bendrą transporto sistemą Šiaulių mieste</t>
  </si>
  <si>
    <t>Šiaulių miesto  savivaldybės administracija</t>
  </si>
  <si>
    <t>1.2. Šiaulių miesto darnaus judumo plane numatytų priemonių, prisidedančių prie šiltnamio efektą sukeliančių dujų mažinimo, įgyvendinimas</t>
  </si>
  <si>
    <t>1.3. Eismo saugos gerinimas Šiaulių mieste, šalinant juodąsias dėmes</t>
  </si>
  <si>
    <t>1.4. Vientiso dviračių ir pėsčiųjų takų tinklo kūrimas, integruojant bevariklį transportą į bendrą transporto sistemą Šiaulių mieste, II etapas</t>
  </si>
  <si>
    <t>Iš viso pažangos priemonės 1 veiklai:</t>
  </si>
  <si>
    <t>Radviliškio r. Šiaulių r., Šiaulių m.  savivaldybių administracijos</t>
  </si>
  <si>
    <t>UAB "Kuršėnų autobusų parkas", 
AB „Via Lietuva“</t>
  </si>
  <si>
    <t>R.S.2.3039 Metinis konsoliduotų viešųjų paslaugų vartotojų skaičius (vartotojai per metus)</t>
  </si>
  <si>
    <t>P.B.2.0076 Integruoti teritorinio vystymo projektai (projektai)</t>
  </si>
  <si>
    <t>Radviliškio rajono  savivaldybės administracija</t>
  </si>
  <si>
    <t>2.2. Viešojo keleivinio transporto paslaugų prieinamumo didinimas Šiaulių  r. savivaldybėje</t>
  </si>
  <si>
    <t>UAB "Kuršėnų autobusų parkas</t>
  </si>
  <si>
    <t>Iš viso pažangos priemonės 2 veiklai:</t>
  </si>
  <si>
    <t>Iš viso pažangos priemonei:</t>
  </si>
  <si>
    <t xml:space="preserve">7 lentelė. LT026-02-01-02  pažangos priemonės „Darnaus judumo skatinimas“ specialieji projektų atrankos kriterijai </t>
  </si>
  <si>
    <t xml:space="preserve">8 lentelė. LT026-02-01-02  pažangos priemonės „Darnaus judumo skatinimas““ prioritetiniai projektų atrankos kriterijai </t>
  </si>
  <si>
    <t>Veikla Nr.1. Šiaulių miesto darnaus judumo plane numatytų priemonių įgyvendinimas. 
Veikla Nr.2. Šiaulių regiono viešojo keleivinio transporto efektyvumo didinimas</t>
  </si>
  <si>
    <t xml:space="preserve">Veiklos Nr. 1 poveiklės Nr. 1.1, Nr. 1.2 ir Nr. 1.4 įgyvendinamos pagal Lietuvos Respublikos susisiekimo ministerijos regioninės pažangos priemonės Nr. 10-001-06-01-03 (RE) „Skatinti darnų judumą miestuose“ finansavimo gaires, o veiklos Nr. 1 poveiklė Nr. 1.3 – pagal Lietuvos Respublikos susisiekimo ministerijos regioninės pažangos priemonės Nr. 10-001-05-03-07 (RE) „Gerinti eismo saugą vietinės reikšmės keliuose ir gatvėse“ finansavimo gaires. Veikla Nr. 2 įgyvendinama pagal Lietuvos Respublikos vidaus reikalų ministerijos regioninės pažangos priemonės 01-004-07-02-01 (RE) „Pagerinti viešųjų paslaugų prieinamumą, darbo vietų pasiekiamumą ir tam reikalingų išteklių naudojimo efektyvumą“ finansavimo gaires. </t>
  </si>
  <si>
    <t>Nebus taikomi</t>
  </si>
  <si>
    <t>Ilgalaikės priežiūros paslaugų gavėjų, palankiai vertinančių gaunamų paslaugų kokybę, dalis (procentai)</t>
  </si>
  <si>
    <t>Šiaulių regiono savivaldybių visuomenės sveikatos biurai</t>
  </si>
  <si>
    <t>1.1. Akmenės rajono gyventojų sveikatos raštingumo didinimas</t>
  </si>
  <si>
    <t>Akmenės rajono savivaldybės visuomenės sveikatos biuras</t>
  </si>
  <si>
    <t>1.2. Kokybiškų visuomenės sveikatos paslaugų prieinamumo didinimas Joniškio rajone</t>
  </si>
  <si>
    <t>Joniškio rajono savivaldybės visuomenės sveikatos biuras</t>
  </si>
  <si>
    <t>1.3. Prevencinių priemonių, skirtų visuomenės sveikatos stiprinimui, įgyvendinimas Kelmės rajono savivaldybėje</t>
  </si>
  <si>
    <t>Kelmės rajono savivaldybės visuomenės sveikatos biuras</t>
  </si>
  <si>
    <t>1.4. Kokybiškų visuomenės sveikatos paslaugų prieinamumo didinimas Pakruojo rajone</t>
  </si>
  <si>
    <t>Pakruojo rajono savivaldybės visuomenės sveikatos biuras</t>
  </si>
  <si>
    <t>1.5. Kokybiškų visuomenės sveikatos paslaugų prieinamumo didinimas Radviliškio rajone</t>
  </si>
  <si>
    <t>Radviliškio rajono savivaldybės visuomenės sveikatos biuras</t>
  </si>
  <si>
    <t>1.6. Kokybiškų visuomenės sveikatos paslaugų prieinamumo didinimas Šiaulių rajone</t>
  </si>
  <si>
    <t>Šiaulių rajono savivaldybės visuomenės sveikatos biuras</t>
  </si>
  <si>
    <t>2. Ilgalaikės priežiūros paslaugų užtikrinimas Šiaulių regione</t>
  </si>
  <si>
    <t>Šiaulių regiono sveikatos priežiūros įstaigos</t>
  </si>
  <si>
    <t>R.B.2.2073 Naujos arba modernizuotos sveikatos priežiūros infrastruktūros naudotojų skaičius per metus (naudotojai per metus)</t>
  </si>
  <si>
    <t>P.B.2.0069 Naujos arba modernizuotos sveikatos priežiūros infrastruktūros talpumas (asmenys per metus)</t>
  </si>
  <si>
    <t>R.S.2.3530 Ilgalaikės priežiūros paslaugų gavėjų, palankiai vertinančių gaunamų paslaugų kokybę, dalis (procentai)</t>
  </si>
  <si>
    <t>P.S.2.1525 Asmenys, gavę ilgalaikės priežiūros paslaugas (asmenys)</t>
  </si>
  <si>
    <t>VšĮ Naujosios Akmenės ligoninė-sveikatos centras; UAB „Akmenės sveikatos centras“; UAB „Antano Lizdenio sveikatos centras“</t>
  </si>
  <si>
    <t>2.2. Ilgalaikės priežiūros paslaugų plėtros užtikrinimas Joniškio rajono savivaldybėje</t>
  </si>
  <si>
    <t>VšĮ Joniškio ligoninė</t>
  </si>
  <si>
    <t>VšĮ Joniškio pirminės sveikatos priežiūros centras</t>
  </si>
  <si>
    <t>2.3. Ilgalaikės priežiūros paslaugų plėtra Kelmės rajone</t>
  </si>
  <si>
    <t>VšĮ Kelmės r. BP gydytojų centras“, 
VšĮ Tytuvėnų PSP centras, 
UAB „Jūsų klinika“</t>
  </si>
  <si>
    <t>P.B.2.0069 Naujos arba modernizuotos sveikatos priežiūros infrastruktūros  talpumas (asmenys per metus</t>
  </si>
  <si>
    <t>2.4. Ilgalaikės priežiūros paslaugų mobiliųjų komandų stiprinimas Kelmės rajone</t>
  </si>
  <si>
    <t>Kelmės
rajono
savivaldybės
administracija</t>
  </si>
  <si>
    <t>VšĮ „Kelmės rajono pirminės sveikatos priežiūros centras“</t>
  </si>
  <si>
    <t>Asmens sveikatos priežiūros įstaigos, teikiančios ASPN paslaugas Radviliškio rajone</t>
  </si>
  <si>
    <t>2.6. Ilgalaikės priežiūros paslaugų plėtros užtikrinimas Pakruojo rajono savivaldybėje</t>
  </si>
  <si>
    <t>VšĮ Pakruojo sveikatos centras</t>
  </si>
  <si>
    <t>VšĮ Radviliškio ligoninė</t>
  </si>
  <si>
    <t>Iš viso pažangos priemonei Nr. LT026-03-02-03 Sveikatos ir ilgalaikės priežiūros paslaugų plėtra:</t>
  </si>
  <si>
    <t xml:space="preserve">7 lentelė. Pažangos priemonės Nr. LT026-03-02-03 „Sveikatos ir ilgalaikės priežiūros paslaugų plėtra“ specialieji projektų atrankos kriterijai </t>
  </si>
  <si>
    <t xml:space="preserve">8 lentelė. Pažangos priemonės Nr. LT026-03-02-03 „Sveikatos ir ilgalaikės priežiūros paslaugų plėtra“ prioritetiniai projektų atrankos kriterijai </t>
  </si>
  <si>
    <t>1 veikla: „Kokybiškų visuomenės sveikatos paslaugų prieinamumo didinimas Šiaulių regione“</t>
  </si>
  <si>
    <t>2 veikla „Ilgalaikės priežiūros paslaugų užtikrinimas Šiaulių regione“</t>
  </si>
  <si>
    <t>Bus vykdomi reikalavimai projektams, nurodyti Regioninės pažangos priemonės Nr. 11-001-02-10-03 (RE) „Gerinti kokybiškų visuomenės sveikatos paslaugų prieinamumą regionuose“ finansavimo gairėse. Kiti reikalavimai projektams nebus taikomi.</t>
  </si>
  <si>
    <t xml:space="preserve">Bus vykdomos išankstinės sąlygos ir reikalavimai projektams, nurodyti Regioninės pažangos priemonės Nr. 11-002-02-11-02 (RE) „Užtikrinti ilgalaikės priežiūros paslaugų plėtrą“  finansavimo gairėse. Kiti reikalavimai projektams nebus taikomi. </t>
  </si>
  <si>
    <t xml:space="preserve">RCR41
R.B.2.2041 </t>
  </si>
  <si>
    <t>RCR42
R.B.2.2042</t>
  </si>
  <si>
    <t>1. Geriamojo vandens tiekimo ir nuotekų tvarkymo paslaugų plėtra Šiaulių regiono rajonų savivaldybėse</t>
  </si>
  <si>
    <t>Šiaulių regiono rajonų savivaldybių UAB, atsakingi už geriamojo vandens tiekimo ir nuotekų tvarkymo paslaugas</t>
  </si>
  <si>
    <t>Taip, Darnaus vystymosi, Lygių galimybių HP</t>
  </si>
  <si>
    <t>RCR41
R.B.2.2041 Gyventojai, prisijungę prie patobulintų viešojo vandens tiekimo sistemų, asmenys</t>
  </si>
  <si>
    <t>RCO30
P.B.2.0030 Viešojo vandens tiekimo paskirstymo sistemų naujų arba atnaujintų vamzdynų ilgis, km</t>
  </si>
  <si>
    <t xml:space="preserve">RCR42
R.B.2.2042 Gyventojai, prisijungę bent prie antrinio viešojo nuotekų valymo įrenginių, asmenys
</t>
  </si>
  <si>
    <t>RCO31
P.B.2.0031 Viešojo nuotekų surinkimo tinklo naujų arba atnaujintų vamzdynų ilgis, km</t>
  </si>
  <si>
    <t>RCO32
P.B.2.0032 Nauji arba atnaujinti nuotekų valymo pajėgumai (gyventojų ekvivalentas)</t>
  </si>
  <si>
    <t>1.1. Geriamojo vandens tiekimo ir nuotekų tvarkymo paslaugų plėtra Akmenės rajono savivaldybėje</t>
  </si>
  <si>
    <t>UAB „Akmenės vandenys“</t>
  </si>
  <si>
    <t>1.2. Vandens tiekimo ir nuotekų tvarkymo infrastruktūros plėtra Joniškio rajone</t>
  </si>
  <si>
    <t>UAB „Joniškio vandenys“</t>
  </si>
  <si>
    <t>RCO30
P.B.2.0030 Viešojo vandens tiekimo paskirstymo sistemų naujų arba atnaujintų vamzdynų ilgis (km)</t>
  </si>
  <si>
    <t>RCR41
R.B.2.2041 Gyventojai, prisijungę prie patobulintų viešojo vandens tiekimo sistemų (asmenys)</t>
  </si>
  <si>
    <t>RCO31
P.B.2.0031 Viešojo nuotekų surinkimo tinklo naujų arba atnaujintų vamzdynų ilgis (km)</t>
  </si>
  <si>
    <t>RCR42
R.B.2.2042 Gyventojai, prisijungę bent prie antrinio viešojo nuotekų valymo įrenginių (asmenys)</t>
  </si>
  <si>
    <t>1.3. Geriamojo vandens tiekimo bei nuotekų tvarkymo paslaugų prieinamumo didinimas Kelmės rajone</t>
  </si>
  <si>
    <t>UAB „Kelmės vanduo“</t>
  </si>
  <si>
    <t>RCO31 
P.B.2.0031 Viešojo nuotekų surinkimo tinklo naujų arba atnaujintų vamzdynų ilgis (km)</t>
  </si>
  <si>
    <t>P.S.2.1013 Nauji arba atnaujinti geriamojo vandens ruošimo pajėgumai (m3/parą</t>
  </si>
  <si>
    <t>RCR41 
R.B.2.2041 Gyventojai, prisijungę prie patobulintų viešojo vandens tiekimo sistemų (asmenys)</t>
  </si>
  <si>
    <t>1.4. Geriamojo vandens tiekimo ir nuotekų tvarkymo paslaugų prieinamumo didinimas Pakruojo rajono savivaldybėje</t>
  </si>
  <si>
    <t>UAB „Pakruojo vandentiekis“</t>
  </si>
  <si>
    <t>RCO30 
P.B.2.0030 Viešojo vandens tiekimo paskirstymo sistemų naujų arba atnaujintų vamzdynų ilgis (km)</t>
  </si>
  <si>
    <t>UAB
„Radviliškio vanduo</t>
  </si>
  <si>
    <t>Radviliškio rajono
savivaldybės
administracija</t>
  </si>
  <si>
    <t>RCO30		
P.B.2.0030 Viešojo vandens tiekimo paskirstymo sistemų naujų arba atnaujintų vamzdynų ilgis (km)</t>
  </si>
  <si>
    <t>RCR41		
R.B.2.2041 Gyventojai, prisijungę prie patobulintų viešojo vandens tiekimo sistemų (asmenys)</t>
  </si>
  <si>
    <t>RCO31		
P.B.2.0031 Viešojo nuotekų surinkimo tinklo naujų arba atnaujintų vamzdynų ilgis (km)</t>
  </si>
  <si>
    <t>RCR42		
R.B.2.2042 Gyventojai, prisijungę bent prie antrinio viešojo nuotekų valymo įrenginių (asmenys)</t>
  </si>
  <si>
    <t>RCO32	
P.B.2.0032 Nauji arba atnaujinti 
nuotekų valymo pajėgumai
(gyventojų ekvivalentas)</t>
  </si>
  <si>
    <t>1.6. Vandentiekio ir nuotekų sistemų plėtra bei rekonstrukcija Šiaulių rajono savivaldybėje</t>
  </si>
  <si>
    <t>UAB „Kuršėnų vandenys</t>
  </si>
  <si>
    <t>Šiaulių rajono
savivaldybės
administracija</t>
  </si>
  <si>
    <t>P.S.2.1013 Nauji arba atnaujinti geriamojo vandens ruošimo pajėgumai (m3/parą)</t>
  </si>
  <si>
    <t xml:space="preserve">8 lentelė. LT026-02-02-04 pažangos priemonės „Vandentvarkos paslaugų prieinamumo didinimas“ prioritetiniai projektų atrankos kriterijai </t>
  </si>
  <si>
    <t xml:space="preserve">7 lentelė. LT026-02-02-04 pažangos priemonės „Vandentvarkos paslaugų prieinamumo didinimas“ specialieji projektų atrankos kriterijai </t>
  </si>
  <si>
    <t>Išankstinė sąlyga: projekto veiklų atitiktis savivaldybės geriamojo vandens tiekimo ir nuotekų tvarkymo infrastruktūros plėtros planui</t>
  </si>
  <si>
    <t xml:space="preserve">Bus vykdomi reikalavimai projektams, nurodyti 2022–2030 metų plėtros programos valdytojos Lietuvos Respublikos aplinkos ministerijos aplinkos apsaugos ir klimato kaitos valdymo plėtros programos regioninės pažangos priemonės Nr. 02-001-06-07-02 (RE) „Didinti geriamojo vandens tiekimo ir nuotekų tvarkymo paslaugų prieinamumą“ finansavimo gairėse. Kiti reikalavimai projektams nebus taikomi. </t>
  </si>
  <si>
    <t xml:space="preserve">Naujų arba modernizuotų socialinių būstų naudotojų skaičius per metus  </t>
  </si>
  <si>
    <t>1. Socialinio būsto fondo plėtra Šiaulių regiono savivaldybėse</t>
  </si>
  <si>
    <t>1.1. Socialinio būsto fondo plėtra Akmenės rajono savivaldybėje</t>
  </si>
  <si>
    <t>Akmenės
rajono
savivaldybės
administracija</t>
  </si>
  <si>
    <t>1.2. Socialinio būsto fondo plėtra Joniškio rajono savivaldybėje</t>
  </si>
  <si>
    <t>Joniškio
rajono
savivaldybės
administracija</t>
  </si>
  <si>
    <t>1.3. Socialinio būsto poreikio  tenkinimas Kelmės rajone</t>
  </si>
  <si>
    <t>1.4. Socialinio būsto prieinamumo didinimas Pakruojo rajono savivaldybėje</t>
  </si>
  <si>
    <t xml:space="preserve">Pakruojo rajono savivaldybės administracija </t>
  </si>
  <si>
    <t>1.5. Socialinio būsto fondo plėtra Radviliškio rajono savivaldybėje</t>
  </si>
  <si>
    <t>1.6. Socialinio būsto fondo plėtra Šiaulių miesto savivaldybėje</t>
  </si>
  <si>
    <t xml:space="preserve">Šiaulių miesto savivaldybės administracija </t>
  </si>
  <si>
    <t>1.7. Socialinio būsto fondo plėtra Šiaulių rajono savivaldybėje</t>
  </si>
  <si>
    <t>1.8. Socialinio būsto fondo plėtra Joniškio mieste</t>
  </si>
  <si>
    <t>R.S.2.3033 Socialiai pažeidžiamų, socialinę riziką (atskirtį) patiriančių asmenų, gavusių paslaugas naujoje ar modernizuotoje infrastruktūroje skaičius per metus (asm. per metus)</t>
  </si>
  <si>
    <t>2.4. Paslaugų, reikalingų institucinės globos pertvarkai įgyvendinti, infrastruktūros modernizavimas ir plėtra Joniškio rajone</t>
  </si>
  <si>
    <t>Joniškio rajono vaiko ir šeimos gerovės centras</t>
  </si>
  <si>
    <t>2.6. Grupinio gyvenimo namų įsteigimas Pakruojo rajono savivaldybėje</t>
  </si>
  <si>
    <t>2.7. Apsaugoto būsto plėtra Pakruojo rajono savivaldybėje</t>
  </si>
  <si>
    <t>2.8. Socialinių dirbtuvių įkūrimas Pakruojo rajono savivaldybėje</t>
  </si>
  <si>
    <t>BĮ „Šeduvos globos namai“</t>
  </si>
  <si>
    <t>2.10. Bendruomeninių apgyvendinimo bei užimtumo paslaugų asmenims su intelekto ir (ar) psichikos negalia plėtra Šiaulių mieste, II etapas</t>
  </si>
  <si>
    <t>2.11. Perėjimas nuo institucinės globos prie šeimoje ir bendruomenėje teikiamų paslaugų Šiaulių rajone</t>
  </si>
  <si>
    <t>2.12. Užimtumo paslaugų asmenims su intelekto ir (ar) psichikos negalia plėtra Šiaulių mieste</t>
  </si>
  <si>
    <t>Viešieji juridiniai asmenys</t>
  </si>
  <si>
    <t>3. Nestacionarių socialinių paslaugų infrastruktūros modernizavimas ir plėtra Šiaulių regione</t>
  </si>
  <si>
    <t xml:space="preserve">Šiaulių regiono savivaldybių administracijos </t>
  </si>
  <si>
    <t>R.S.2.3033 Socialiai pažeidžiamų, socialinę riziką (atskirtį) patiriančių asmenų, gavusių paslaugas naujoje ar modernizuotoje infrastruktūroje skaičius per metus (asmenys per m.)</t>
  </si>
  <si>
    <t>3.1. Specializuotos pagalbos centrų plėtra Akmenės rajone</t>
  </si>
  <si>
    <t xml:space="preserve">3.2. Atvirų jaunimo erdvių infrastruktūros atnaujinimas ir plėtra Joniškio rajone </t>
  </si>
  <si>
    <t>3.3. Nestacionarių socialinių paslaugų kokybės gerinimas Pakruojo rajone</t>
  </si>
  <si>
    <t>3.4. Atvirų jaunimo erdvių plėtra Pakruojo rajone</t>
  </si>
  <si>
    <t>4. Socialinių paslaugų įstaigų senyvo amžiaus asmenims infrastruktūros modernizavimas ir plėtra Šiaulių regione</t>
  </si>
  <si>
    <t>R.B.2.2074 Naujos arba modernizuotos socialinės rūpybos infrastruktūros naudotojų skaičius per metus (naudotojai per metus)</t>
  </si>
  <si>
    <t>P.B.2.0070 Naujos arba modernizuotos socialinės rūpybos infrastruktūros (ne būsto) talpumas (asmenys per metus)</t>
  </si>
  <si>
    <t>4.1. Socialinių paslaugų įstaigų senyvo amžiaus asmenims infrastruktūros modernizavimas ir plėtra Kelmės rajone</t>
  </si>
  <si>
    <t>BĮ Liolių socialinės globos namai</t>
  </si>
  <si>
    <t>4.2. Socialinės globos namų įkūrimas senyvo amžiaus asmenims Pakruojo rajone</t>
  </si>
  <si>
    <t>Iš viso pažangos priemonės 2-4 veikloms:</t>
  </si>
  <si>
    <t xml:space="preserve">7 lentelė. LT026-03-01-05 pažangos priemonės „Socialinių paslaugų ir jų infrastruktūros plėtra“ specialieji projektų atrankos kriterijai </t>
  </si>
  <si>
    <t xml:space="preserve">8 lentelė. LT026-03-01-05 pažangos priemonės „Socialinių paslaugų ir jų infrastruktūros plėtra“ prioritetiniai projektų atrankos kriterijai </t>
  </si>
  <si>
    <t>1–4 veiklos „Socialinių paslaugų ir jų infrastruktūros plėtra“</t>
  </si>
  <si>
    <t xml:space="preserve">Bus vykdomos išankstinės sąlygos ir reikalavimai projektams, nurodyti Regioninės pažangos priemonės Nr. 09-003-02-02-11 (RE) „Sumažinti pažeidžiamų visuomenės grupių gerovės teritorinius skirtumus“ finansavimo gairėse. Kiti reikalavimai projektams nebus taikomi. </t>
  </si>
  <si>
    <t xml:space="preserve">10 lentelė. Kiti reikalavimai dėl pažangos priemonės antros veiklos įgyvendinimo </t>
  </si>
  <si>
    <t>R.B.2.2052</t>
  </si>
  <si>
    <t>1.1.1. Valstybės biudžeto lėšos, skirtos apmokėti bendrai finansuojamų iš ES fondų lėšų projektų netinkamam finansuoti iš ES fondų lėšų pirkimo ir (arba) importo PVM  (1.1.1.1.2)</t>
  </si>
  <si>
    <t>Šiaulių miesto
savivaldybės
administracija</t>
  </si>
  <si>
    <t xml:space="preserve">R.N.2.5720 Sukurtos arba atkurtos teritorijos, naudojamos ekonominei, rekreacinei ar turizmo paskirčiai (ha) </t>
  </si>
  <si>
    <t>R.B.2.2052 Rekultivuota žemė, naudojama žaliesiems plotams, socialiniams būstams, ekonominei arba kitai paskirčiai (hektarai)</t>
  </si>
  <si>
    <t>P.S.2.1034 Naujų ar rekonstruotų pastatų, kurių pirminės energijos paklausa yra bent 20 % mažesnė, nei reikalauja energijos beveik nevartojantis pastatas, plotas (kvadratiniai metrai)</t>
  </si>
  <si>
    <t>P.B.2.0114 Atviros erdvės, sukurtos arba atkurtos miestų teritorijose (kv. m.)</t>
  </si>
  <si>
    <t>1.1. Bendrojo ugdymo, neformaliojo
ugdymo ir kitų
viešųjų paslaugų teikimui trūkstamos
infrastruktūros
sukūrimas, adresu 
J. Jablonskio g. 14, Šiauliai</t>
  </si>
  <si>
    <t>1.2. S. Daukanto inžinerijos gimnazijos infrastruktūros modernizavimas, pritaikant specializuotų inžinerinio ugdymo programų vykdymui</t>
  </si>
  <si>
    <t>Šiaulių S. Daukanto inžinerijos gimnazija</t>
  </si>
  <si>
    <t>1.3. Bendrojo ugdymo paslaugų kokybės gerinimas ir prieinamumo didinimas Šiaulių mieste, modernizuojant Šiaulių Ragainės progimnaziją</t>
  </si>
  <si>
    <t>Šiaulių Ragainės progimnazija</t>
  </si>
  <si>
    <t>1.4. Bendrojo ugdymo paslaugų kokybės gerinimas ir prieinamumo didinimas Šiaulių mieste, modernizuojant Vinco Kudirkos progimnaziją</t>
  </si>
  <si>
    <t>Šiaulių Vinco Kudirkos progimnazija</t>
  </si>
  <si>
    <t>1.5. Šiaulių jaunųjų gamtininkų centro jojimo skyriaus modernizavimas, sukuriant tinkamas sąlygas visuomenės sveikatos stiprinimo, neformaliojo švietimo viešųjų paslaugų teikimui, gyventojų poilsio organizavimui</t>
  </si>
  <si>
    <t xml:space="preserve">P.S.2.1034 Naujų ar rekonstruotų pastatų, kurių pirminės energijos paklausa yra bent 20 % mažesnė, nei reikalauja energijos beveik nevartojantis pastatas, plotas (kvadratiniai metrai)
</t>
  </si>
  <si>
    <t>1.6. Šiaulių miesto „Romuvos", „Dainų" ir Salduvės progimnazijų bei Didždvario ir Lieporių gimnazijų lauko infrastruktūros atnaujinimas, pritaikymas ugdymo poreikiams ir funkcionalumo didinimas</t>
  </si>
  <si>
    <t>„Romuvos“ progimnazija, Šiaulių Dainų progimnazija, Salduvės progimnazija, Didždvario gimnazija, Šiaulių Lieporių gimnazija</t>
  </si>
  <si>
    <t>1.7. Lieporių parko atgaivinimas ir pritaikymas bendruomenės veiklai</t>
  </si>
  <si>
    <t xml:space="preserve">R.N.2. 5720 Sukurtos arba atkurtos teritorijos, naudojamos ekonominei, rekreacinei ar turizmo paskirčiai (ha) </t>
  </si>
  <si>
    <t>1.8. Tankiai apgyvendintos Šiaulių miesto urbanizuotos teritorijos atgaivinimas, žalinimas ir funkcionalumo didinimas</t>
  </si>
  <si>
    <t>P.B.2.0114 Atviros erdvės, sukurtos arba atkurtos miestų teritorijose (kvadratiniai metrai)</t>
  </si>
  <si>
    <t xml:space="preserve">7 lentelė. LT026-03-01-06 pažangos priemonės „Šiaulių miesto integruota plėtra“ specialieji projektų atrankos kriterijai </t>
  </si>
  <si>
    <t xml:space="preserve">8 lentelė. LT026-03-01-06 pažangos priemonės „Šiaulių miesto integruota plėtra“ prioritetiniai projektų atrankos kriterijai </t>
  </si>
  <si>
    <t>9 lentelė. Reikalavimai projektams</t>
  </si>
  <si>
    <t>Veikla „Šiaulių miesto integruota plėtra“</t>
  </si>
  <si>
    <t>RCR103 R.B.2.2103</t>
  </si>
  <si>
    <t>VšĮ Šiaulių regiono atliekų tvarkymo centras Akmenės r. savivaldybės administracija</t>
  </si>
  <si>
    <t xml:space="preserve">Šiaulių regiono savivaldybių administracijos
</t>
  </si>
  <si>
    <t>RCR103 R.B.2.2103 Surinktos atskirai išrūšiuotos atliekos (tonos per metus)</t>
  </si>
  <si>
    <t>RCO107 P.B.2.0107 Investicijos į rūšiuojamojo atliekų surinkimo įrenginius (eurai)</t>
  </si>
  <si>
    <t>P.S.2.1015 Įgyvendintos viešinimo kampanijos atliekų prevencijos ir tvarkymo temomis (skaičius)</t>
  </si>
  <si>
    <t>1.1. Atliekų tvarkymo paslaugų gerinimas Akmenės rajono savivaldybėje</t>
  </si>
  <si>
    <t>1.2. Ventos DGAS aikštelės išplėtimas</t>
  </si>
  <si>
    <t>VšĮ Šiaulių regiono atliekų tvarkymo centras</t>
  </si>
  <si>
    <t>1.3. Atliekų tvarkymo paslaugų gerinimas Kelmės rajone</t>
  </si>
  <si>
    <t>1.4. Rūšiuojamojo atliekų surinkimo skatinimas Radviliškio rajone</t>
  </si>
  <si>
    <t>1.5. Atliekų tvarkymo paslaugų gerinimas Pakruojo rajone</t>
  </si>
  <si>
    <t>7 lentelė. LT026-02-02-07 pažangos priemonės „Atliekų tvarkymo paslaugų gerinimas“ specialieji projektų atrankos kriterijai</t>
  </si>
  <si>
    <t xml:space="preserve">8 lentelė. LT026-02-02-07 pažangos priemonės „Atliekų tvarkymo paslaugų gerinimas“ prioritetiniai projektų atrankos kriterijai </t>
  </si>
  <si>
    <t>Veikla 1. Atliekų tvarkymo paslaugų gerinimas Šiaulių regione</t>
  </si>
  <si>
    <t xml:space="preserve">Bus vykdomi reikalavimai projektams, nurodyti Regioninės pažangos priemonės Nr. 02-001-06-10-01(RE) „Skatinti rūšiuojamąjį atliekų surinkimą“ finansavimo gairėse. Kiti reikalavimai projektams nebus taikomi. </t>
  </si>
  <si>
    <t>10 lentelė. Kiti reikalavimai dėl pažangos priemonės įgyvendinimo</t>
  </si>
  <si>
    <t xml:space="preserve">  </t>
  </si>
  <si>
    <t>RCR95
R.B.2.2095</t>
  </si>
  <si>
    <t xml:space="preserve">1. Žaliosios infrastruktūros plėtojimas Naujosios Akmenės mieste </t>
  </si>
  <si>
    <t>RCR95 R.B.2.2095 Gyventojai, galintys naudotis nauja ar patobulinta žaliąja infrastruktūra (asmenys)</t>
  </si>
  <si>
    <t>RCO36 P.B.2.0036 Žalioji infrastruktūra, kuriai suteikta parama kitais nei prisitaikymo prie klimato kaitos tikslais (hektarai)</t>
  </si>
  <si>
    <t>7 lentelė. LT026-02-01-08 pažangos priemonės „Žaliosios  infrastruktūros  plėtra“ specialieji projektų atrankos kriterijai</t>
  </si>
  <si>
    <t xml:space="preserve">8 lentelė. LT026-02-01-08 pažangos priemonės „Žaliosios  infrastruktūros  plėtra“ prioritetiniai projektų atrankos kriterijai </t>
  </si>
  <si>
    <t xml:space="preserve">Prioritetiniai projektų atrankos kriterijai nebus taikomi, nes visi pažangos priemonės projektai bus atrenkami planavimo būdu.		</t>
  </si>
  <si>
    <t>Žaliosios infrastruktūros plėtojimas Naujosios Akmenės mieste</t>
  </si>
  <si>
    <t xml:space="preserve">Bus vykdomi reikalavimai projektams, nurodyti Regioninės pažangos priemonės Nr. 02-001-06-08-02 (RE) „Plėtoti žaliąją infrastruktūrą urbanizuotoje aplinkoje“ finansavimo gairėse. 
Kiti reikalavimai projektams nebus taikomi. </t>
  </si>
  <si>
    <t>R.S.2.3040 Sukurtos arba atkurtos teritorijos, naudojamos ekonominei, rekreacinei ar turizmo paskirčiai (hektarai)</t>
  </si>
  <si>
    <t>1.1. Pastato, esančio adresu Žemaitijos g.  6A, Naujoji Akmenė, pritaikymas verslo bendradarbystės reikmėms</t>
  </si>
  <si>
    <t>1.2. Bendradarbystės erdvės įkūrimas Joniškio rajono savivaldybėje</t>
  </si>
  <si>
    <t xml:space="preserve">P.B.2.0076 Integruoti teritorinio vystymo projektai (projektai)
</t>
  </si>
  <si>
    <t>1.3. Kelmės r. savivaldybės pramonės teritorijos Pagojo k. infrastruktūros įrengimas ir modernizavimas</t>
  </si>
  <si>
    <t>1.4. Šeduvos verslo
parko įrengimas</t>
  </si>
  <si>
    <t>R.S.2.3039 Metinis konsoliduotų viešųjų paslaugų vartotojų skaičius (vartotojai per metus</t>
  </si>
  <si>
    <t>1.5. Smulkiųjų verslininkų ir amatininkų kompetencijų centro įkūrimas Kuršėnų mieste</t>
  </si>
  <si>
    <t>Šiaulių r. savivaldybės administracija</t>
  </si>
  <si>
    <t>Radviliškio r. savivaldybės administracija</t>
  </si>
  <si>
    <t>Kelmės r. savivaldybės administracija</t>
  </si>
  <si>
    <t>Joniškio r. savivaldybės administracija</t>
  </si>
  <si>
    <t>Akmenės r. savivaldybės administracija</t>
  </si>
  <si>
    <t>Akmenės r., Joniškio r., Kelmės r., Radviliškio r., Šiaulių r. savivaldybių administracijos</t>
  </si>
  <si>
    <t>1.6. Pramonės teritorijos vystymas ir verslo sąlygų gerinimas Kuršėnų mieste</t>
  </si>
  <si>
    <t xml:space="preserve">7 lentelė. LT026-01-01-09 pažangos priemonės „Investicinės aplinkos ir verslo plėtros sąlygų gerinimas“ specialieji projektų atrankos kriterijai </t>
  </si>
  <si>
    <t xml:space="preserve">8 lentelė. LT026-01-01-09 pažangos priemonės „Investicinės aplinkos ir verslo plėtros sąlygų gerinimas“ prioritetiniai projektų atrankos kriterijai </t>
  </si>
  <si>
    <t>Veikla „Šiaulių regiono investicinės aplinkos ir verslo plėtros sąlygų gerinimas“</t>
  </si>
  <si>
    <t xml:space="preserve">Bus vykdomi reikalavimai projektams, nurodyti Regioninės pažangos priemonės 01-004-07-01-01 (RE) „Paskatinti regionų, funkcinių zonų, savivaldybių ir miestų ekonominį augimą pasitelkiant jų turimus išteklius“ finansavimo gairėse. 
Kiti reikalavimai projektams nebus taikomi. </t>
  </si>
  <si>
    <t>Akmenės r., Joniškio r., Kelmės r., Pakruojo r., Radviliškio r. ir Šiaulių r. savivaldybių administracijos</t>
  </si>
  <si>
    <t>R.S.2.3025 Dviračiams skirtos infrastruktūros metinis naudotojų skaičius (naudotojai per metus)</t>
  </si>
  <si>
    <t xml:space="preserve">P.S.2.1039 Sukurtos arba atkurtos atviros erdvės (kv. metrai)
</t>
  </si>
  <si>
    <t xml:space="preserve">P.B.2.0058 Dviračiams skirta infrastruktūra, kuriai suteikta parama (km) </t>
  </si>
  <si>
    <t>P.S.2.1039 Sukurtos arba atkurtos atviros erdvės (kv. metrai)</t>
  </si>
  <si>
    <t>R.S.2.3040 Sukurtos arba atkurtos teritorijos, naudojamos ekonominei, rekreacinei ar turizmo paskirčiai (ha)</t>
  </si>
  <si>
    <t>1.3. Dabikinės dvaro parko pritaikymas lankymui</t>
  </si>
  <si>
    <t>1.2. Apžadų kapelių pritaikymas lankymui</t>
  </si>
  <si>
    <t>1.4. Inovatyvių turizmo ir ženklinimo sprendinių diegimas Akmenės rajono savivaldybėje</t>
  </si>
  <si>
    <t>1.5. Luokavos piliakalnio pritaikymas lankymui</t>
  </si>
  <si>
    <t>1.6. Papilės II piliakalnio pritaikymas lankymui</t>
  </si>
  <si>
    <t>1.7. Žemės gelmių sluoksnių Menčių karjere ir Sablauskių tvenkinio   pritaikymas lankymui</t>
  </si>
  <si>
    <t>1.8. Lietuvos valstybės atkūrimo šimtmečio ąžuolyno, Sidabros upės ir tvenkinio pritaikymas lankymui</t>
  </si>
  <si>
    <t xml:space="preserve">P.B.2.0058 Dviračiams skirta infrastruktūra, kuriai suteikta parama (km)  </t>
  </si>
  <si>
    <t>1.9. Žagarės dolomito atodangos pritaikymas lankymui</t>
  </si>
  <si>
    <t>1.10. Žagarės ozo pritaikymas lankymui</t>
  </si>
  <si>
    <t>1.11. Tytuvėnų turizmo ir neformaliojo kraštotyros švietimo centro įrengimas</t>
  </si>
  <si>
    <t>1.12. Tytuvėnų m. Giliaus ežero  pritaikymas lankymui</t>
  </si>
  <si>
    <t>1.13. Tytuvėnų m. Bridvaišio ežero pritaikymas lankymui</t>
  </si>
  <si>
    <t>1.14. Kelmės evangelikų reformatų bažnyčios pritaikymas lankymui</t>
  </si>
  <si>
    <t>1.15. Kelmės Tūkstantmečio parko pritaikymas lankymui</t>
  </si>
  <si>
    <t>1.16. Burbaičių piliakalnio su gyvenviete pritaikymas lankymui</t>
  </si>
  <si>
    <t>1.17. Kelmės r. savivaldybės kultūros objektų pritaikymas lankymui</t>
  </si>
  <si>
    <t>1.18. Maironių akmens su "vaiko pėda" ir šaltinio  pritaikymas lankymui</t>
  </si>
  <si>
    <t xml:space="preserve">1.19. Neteko galios 2025-11-27  sprendimu Nr. ŠR/TS-15  </t>
  </si>
  <si>
    <t>1.20. Kubilių, Papušynio piliakalnio su gyvenviete pritaikymas lankymui</t>
  </si>
  <si>
    <t>1.21. Medžiokalnio pritaikymas lankymui</t>
  </si>
  <si>
    <t>1.23. Kruojos upės ir Pakruojo tvenkinio pritaikymas lankymui</t>
  </si>
  <si>
    <t>1.24. Laičių tvenkinio pritaikymas lankymui</t>
  </si>
  <si>
    <t>1.25. Pakruojo rajono savivaldybės kultūros objektų pritaikymas lankymui</t>
  </si>
  <si>
    <t>1.26. Tyrulių pelkės pritaikymas lankymui</t>
  </si>
  <si>
    <t>Radviliškio rajono savivaldybės
administracija</t>
  </si>
  <si>
    <t>1.27. Antaniškių miško pritaikymas  lankymui</t>
  </si>
  <si>
    <t>1.28. Burbiškio dvaro sodybos pritaikymas lankymui</t>
  </si>
  <si>
    <t>1.29. Pakiršinio dvaro pritaikymas lankymui</t>
  </si>
  <si>
    <t>1.30. Kultūros objektų, esančių Šv. Jokūbo piligriminiame kelyje, pritaikymas lankymui</t>
  </si>
  <si>
    <t>1.31. Šeduvos kultūros ir gamtos objektų  pritaikymas lankymui</t>
  </si>
  <si>
    <t>1.32. Kudinų piliakalnio (kitaip vadinamo Šiaulės kalnu) pritaikymas lankymui</t>
  </si>
  <si>
    <t>1.33. Gamtos ir kultūros objektų pritaikymas lankymui Šiaulių rajono savivaldybėje</t>
  </si>
  <si>
    <t>1.34. Kuršėnų dvaro sodybos teritorijos pritaikymas lankymui</t>
  </si>
  <si>
    <t>1.35. Kryžių kalno pritaikymas lankymui</t>
  </si>
  <si>
    <t>7 lentelė. LT026-01-03-10 pažangos priemonės „Turizmo objektų patrauklumo gerinimas“ specialieji projektų atrankos kriterijai</t>
  </si>
  <si>
    <t xml:space="preserve">8 lentelė. LT026-01-03-10 pažangos priemonės „Turizmo objektų patrauklumo gerinimas“ prioritetiniai projektų atrankos kriterijai </t>
  </si>
  <si>
    <t>Veikla „Turizmo objektų patrauklumo gerinimas“</t>
  </si>
  <si>
    <t>Projektais 1.1.–1.8. įgyvendinami 2024–2029 m. Šiaulių miesto tvarios plėtros strategijos, patvirtintos Šiaulių miesto savivaldybės tarybos 2024 m. vasario 1 d. sprendimu Nr. T-21 „Dėl 2024–2029 m. Šiaulių miesto tvarios plėtros strategijos patvirtinimo“, veiksmai.</t>
  </si>
  <si>
    <t>2024–2029 m. Šiaulių miesto tvarios plėtros strategija, patvirtinta Šiaulių miesto savivaldybės tarybos 2024 m. vasario 1 d. sprendimu Nr. T-21 „Dėl 2024–2029 m. Šiaulių miesto tvarios plėtros strategijos patvirtinimo“.</t>
  </si>
  <si>
    <t>(2018-2019)</t>
  </si>
  <si>
    <r>
      <t>Priešlaikinės mirtys, priskiriamos ilgalaikiam kietųjų dalelių KD</t>
    </r>
    <r>
      <rPr>
        <sz val="8"/>
        <color theme="1"/>
        <rFont val="Times New Roman"/>
        <family val="1"/>
        <charset val="186"/>
      </rPr>
      <t>2,5</t>
    </r>
    <r>
      <rPr>
        <sz val="12"/>
        <color theme="1"/>
        <rFont val="Times New Roman"/>
        <family val="1"/>
        <charset val="186"/>
      </rPr>
      <t xml:space="preserve"> poveikiui | mirusiųjų skaičius 100 tūkst. gyventojų.
poreikis nuo tokią teisę turinčių asmenų (šeimų) skaičiaus  (procentai)</t>
    </r>
  </si>
  <si>
    <t>Sunkiai sužeistųjų keliuose skaičius | skaičius, tenkantis 1 mln. Gyventojų</t>
  </si>
  <si>
    <t>Žuvusiųjų keliuose skaičius | skaičius, tenkantis  1 mln. gyventojų</t>
  </si>
  <si>
    <t>2</t>
  </si>
  <si>
    <t>Prevencinėmis priemonėmis išvengiamas mirtingumas (standartizuotas) | mirusiųjų skaičius 100 tūkst. gyventojų</t>
  </si>
  <si>
    <t>(2020-2021)</t>
  </si>
  <si>
    <t>80</t>
  </si>
  <si>
    <t>449</t>
  </si>
  <si>
    <t>561</t>
  </si>
  <si>
    <t>2029 m. II ketv.</t>
  </si>
  <si>
    <t>1500</t>
  </si>
  <si>
    <t>33</t>
  </si>
  <si>
    <t>1,5</t>
  </si>
  <si>
    <t>1</t>
  </si>
  <si>
    <t>2028 m. II ketv.</t>
  </si>
  <si>
    <t>2024 m. II ketv.</t>
  </si>
  <si>
    <t>1. Kokybiškų visuomenės sveikatos paslaugų prieinamumo didinimas Šiaulių regione</t>
  </si>
  <si>
    <t>2026 I ketv.</t>
  </si>
  <si>
    <t xml:space="preserve">2025 m. I  ketv. </t>
  </si>
  <si>
    <t>30</t>
  </si>
  <si>
    <t>34</t>
  </si>
  <si>
    <t>50</t>
  </si>
  <si>
    <t>86</t>
  </si>
  <si>
    <t>19</t>
  </si>
  <si>
    <t>25</t>
  </si>
  <si>
    <t>73</t>
  </si>
  <si>
    <t>45</t>
  </si>
  <si>
    <t>28</t>
  </si>
  <si>
    <t>24</t>
  </si>
  <si>
    <t>42</t>
  </si>
  <si>
    <t>72</t>
  </si>
  <si>
    <t>15</t>
  </si>
  <si>
    <t>55</t>
  </si>
  <si>
    <t>400</t>
  </si>
  <si>
    <t>60</t>
  </si>
  <si>
    <t>75</t>
  </si>
  <si>
    <t>2028 m III ketv.</t>
  </si>
  <si>
    <t>2026 m IV ketv.</t>
  </si>
  <si>
    <t>2027 m III ketv.</t>
  </si>
  <si>
    <t>2028 m I ketv.</t>
  </si>
  <si>
    <t>2028 m II ketv.</t>
  </si>
  <si>
    <t>0,65</t>
  </si>
  <si>
    <t>3000</t>
  </si>
  <si>
    <t>13450</t>
  </si>
  <si>
    <t>3,8</t>
  </si>
  <si>
    <t>11750</t>
  </si>
  <si>
    <t>10000</t>
  </si>
  <si>
    <t>3300</t>
  </si>
  <si>
    <t>349131,02</t>
  </si>
  <si>
    <t>1000</t>
  </si>
  <si>
    <t>0,99</t>
  </si>
  <si>
    <t>3,81</t>
  </si>
  <si>
    <t>6194,5</t>
  </si>
  <si>
    <t>20000</t>
  </si>
  <si>
    <t>5000</t>
  </si>
  <si>
    <t>870</t>
  </si>
  <si>
    <t>100000</t>
  </si>
  <si>
    <t>7,59</t>
  </si>
  <si>
    <t>75975,34</t>
  </si>
  <si>
    <t>1,3</t>
  </si>
  <si>
    <t>13122</t>
  </si>
  <si>
    <t>19,22</t>
  </si>
  <si>
    <t>192239</t>
  </si>
  <si>
    <t>7</t>
  </si>
  <si>
    <t>72000</t>
  </si>
  <si>
    <t>2850</t>
  </si>
  <si>
    <t>3,4</t>
  </si>
  <si>
    <t>25800</t>
  </si>
  <si>
    <t>9000</t>
  </si>
  <si>
    <t>1200</t>
  </si>
  <si>
    <t>3</t>
  </si>
  <si>
    <t>27500</t>
  </si>
  <si>
    <t>0,9151</t>
  </si>
  <si>
    <t>9151</t>
  </si>
  <si>
    <t>300</t>
  </si>
  <si>
    <t>0,36</t>
  </si>
  <si>
    <t>27</t>
  </si>
  <si>
    <t>270000</t>
  </si>
  <si>
    <t>6</t>
  </si>
  <si>
    <t>9337</t>
  </si>
  <si>
    <t>3500</t>
  </si>
  <si>
    <t>0,59</t>
  </si>
  <si>
    <t>5926,5</t>
  </si>
  <si>
    <t>8,9915</t>
  </si>
  <si>
    <t>89915</t>
  </si>
  <si>
    <t>56,40</t>
  </si>
  <si>
    <t xml:space="preserve">Patvirtintos teritorinės strategijos, atitinkančios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(Bendrųjų nuostatų reglamento), 29 straipsnio reikalavimus ir patvirtintose regionų plėtros planų pažangos priemonėse yra numatytos veiklos šioms strategijoms įgyvendinti.
</t>
  </si>
  <si>
    <t xml:space="preserve"> </t>
  </si>
  <si>
    <t>Akmenės r. savivaldybės BUM ir ikimokyklinio, priešmokyklinio, pradinio bei pagrindinio ugdymo įstaigos</t>
  </si>
  <si>
    <t>1.5. Ugdymo prieinamumo didinimas atskirtį patiriantiems vaikams Radviliškio rajone</t>
  </si>
  <si>
    <t>1.6. Ugdymo prieinamumo didinimas atskirtį patiriantiems vaikams Šiaulių miesto savivaldybėje</t>
  </si>
  <si>
    <t>1.7. Ugdymo prieinamumo didinimas atskirtį patiriantiems vaikams Šiaulių rajono savivaldybėje</t>
  </si>
  <si>
    <t>0,48</t>
  </si>
  <si>
    <t>1,5679</t>
  </si>
  <si>
    <t>15679</t>
  </si>
  <si>
    <t>2900</t>
  </si>
  <si>
    <t>1.1. Akmenės gamtos ir kultūros parko pritaikymas lankymui</t>
  </si>
  <si>
    <t>2000</t>
  </si>
  <si>
    <t>Projektais 2.1.–2.2. įgyvendinami 2024-2029 m. Šiaulių regiono funkcinės zonos strategijos, patvirtintos Šiaulių regiono savivaldybių tarybų 2026 m. vasario-kovo mėn. sprendimais, veiksmai.</t>
  </si>
  <si>
    <t>Projektais 1.2–-1.5. įgyvendinami 2024-2029 m. Šiaulių regiono funkcinės zonos strategijos, patvirtintos Šiaulių regiono savivaldybių tarybų 2026 m. vasario-kovo mėn. sprendimais, veiksmai.</t>
  </si>
  <si>
    <t>Projektais 1.1. –1.6. įgyvendinami 2024-2029 m. Šiaulių regiono funkcinės zonos strategijos, patvirtintos Šiaulių regiono savivaldybių tarybų 2026 m. vasario-kovo mėn. sprendimais, veiksmai.</t>
  </si>
  <si>
    <t>Projektais 1.1.–1.35. įgyvendinami 2024-2029 m. Šiaulių regiono funkcinės zonos strategijos, patvirtintos Šiaulių regiono savivaldybių tarybų 2026 m. vasario-kovo mėn. sprendimais, veiksmai.</t>
  </si>
  <si>
    <t>Šiaulių Ragainės progimnazija, Šiaulių Vinco Kudirkos progimnazija, Šiaulių Stasio Šalkauskio gimnazija</t>
  </si>
  <si>
    <t>1.9. Šiaulių miesto Ragainės ir Vinco Kudirkos progimnazijų bei Stasio Šalkauskio gimnazijos lauko infrastruktūros atnaujinimas, pritaikymas ugdymo poreikiams ir funkcionalumo didinimas (II etapas)</t>
  </si>
  <si>
    <t>2.3. Bendruomeninių socialinių paslaugų plėtra Akmenės rajone</t>
  </si>
  <si>
    <t>2.1. Grupinio gyvenimo namų plėtra Akmenės rajone</t>
  </si>
  <si>
    <t xml:space="preserve">2. Paslaugų, reikalingų institucinės globos pertvarkai įgyvendinti, infrastruktūros modernizavimas ir plėtra Šiaulių regione </t>
  </si>
  <si>
    <t>2.2. Apsaugoto būsto plėtra Akmenės rajone</t>
  </si>
  <si>
    <t>2.5. Paslaugų, reikalingų institucinės globos pertvarkai įgyvendinti, infrastruktūros modernizavimas ir plėtra Kelmės rajone</t>
  </si>
  <si>
    <t>2.9. Paslaugų, reikalingų institucinės globos pertvarkai įgyvendinti, infrastruktūros modernizavimas ir plėtra Radviliškio rajone</t>
  </si>
  <si>
    <t>Šiaulių r. sav. social. paslaugų centras, VšĮ „Dienos centras sutrikusio intelekto asmenims“, Kuršėnų šeimos namai, Aukštelkės socialinės globos namai</t>
  </si>
  <si>
    <t xml:space="preserve">Kompleksinių paslaugų namai „Alka“ </t>
  </si>
  <si>
    <t>Joniškio r. Švietimo centras, Joniškio rajono vaiko ir šeimos gerovės centras</t>
  </si>
  <si>
    <t>Uždavinys 1.1
Sukurti ir modernizuoti trūkstamą pramoninių, komercinių ir kitų teritorijų infrastruktūrą</t>
  </si>
  <si>
    <t xml:space="preserve">Uždavinys 1.3
Didinti turizmo ir kultūros paslaugų prieinamumą.                                                  </t>
  </si>
  <si>
    <t xml:space="preserve">Uždavinys 2.1
Plėtoti žaliąją ir darnaus judumo infrastruktūrą, mažinti aplinkos užterštumą. </t>
  </si>
  <si>
    <t>Uždavinys 2.1
Plėtoti žaliąją ir darnaus judumo infrastruktūrą, mažinti aplinkos užterštumą.</t>
  </si>
  <si>
    <t xml:space="preserve">Uždavinys 3.1
Plėtoti viešųjų paslaugų infrastruktūrą                                                      </t>
  </si>
  <si>
    <t>2.1. Radviliškio r. savivaldybės viešojo keleivinio transporto infrastruktūros plėtra ir modernizavimas</t>
  </si>
  <si>
    <t xml:space="preserve">2.1. Ilgalaikės priežiūros paslaugų užtikrinimas Akmenės rajone </t>
  </si>
  <si>
    <t>2.5. Mobiliųjų komandų aprūpinimas darbui reikalinga įranga ir priemonių komplektais bei automobiliais Radviliškio rajone</t>
  </si>
  <si>
    <t>2.7. Ilgalaikės priežiūros paslaugų plėtra Radviliškio rajone</t>
  </si>
  <si>
    <t>1.5. Geriamojo vandens tiekimo ir nuotekų tvarkymo paslaugų	prieinamumo didinimas Radviliškio rajono savivaldybėje</t>
  </si>
  <si>
    <t>1. Šiaulių miesto integruota plėtra             
(1 pastaba)</t>
  </si>
  <si>
    <t xml:space="preserve">Bus vykdomi reikalavimai projektams, nurodyti Regioninės pažangos priemonės 01-004-07-02-01 (RE) „Pagerinti viešųjų paslaugų prieinamumą, darbo vietų pasiekiamumą ir tam reikalingų išteklių naudojimo efektyvumą“ finansavimo gairėse. 
Gairėse nurodyta išankstinė sąlyga yra įvykdyta:
1. patvirtinta miesto tvarios plėtros strategija (2 pastaba);
2. projektais įgyvendinami miesto tvarios plėtros strategijoje numatyti veiksmai.
Kiti reikalavimai projektams nebus taikomi. </t>
  </si>
  <si>
    <t>1. Atliekų tvarkymo paslaugų gerinimas Šiaulių regione           
(1 pastaba)</t>
  </si>
  <si>
    <t>2. Šiaulių regiono viešojo keleivinio transporto efektyvumo didinimas
(1 pastaba)</t>
  </si>
  <si>
    <t>1. Šiaulių regiono investicinės aplinkos ir verslo plėtros sąlygų gerinimas
(1 pastaba)</t>
  </si>
  <si>
    <t>1. Šiaulių regiono turizmo objektų patrauklumo gerinimas
(1 pastaba)</t>
  </si>
  <si>
    <t>Joniškio r. savivaldybės BUM ir ikimokykliniopriešmokyklinio, pradinio bei pagrindinio ugdymo įstaigos</t>
  </si>
  <si>
    <t>Radviliškio rajono savivaldybės BUM ir ikimokyklinio priešmokyklinio, pradinio, pagrindinio ugdymo įstaigos</t>
  </si>
  <si>
    <t>Joniškio r. savivaldybės BUM ir ikimokyklinio, priešmokyklinio, pradinio, pagrindinio ugdymo įstaigos</t>
  </si>
  <si>
    <t>Šiaulių regiono savivaldybių bendrojo ugdymo mokyklos (BUM) ir ikimokyklinio, priešmokyklinio, pradinio, pagrindinio ugdymo įstaigos</t>
  </si>
  <si>
    <t>R.B.2.2070
Naujos arba modernizuotos vaikų priežiūros infrastruktūros naudotojų skaičius per metus (naudotojai per metus)</t>
  </si>
  <si>
    <t>P.B.2.0066
Naujos arba modernizuotos vaikų priežiūros infrastruktūros mokymo klasių talpumas (asmenys)</t>
  </si>
  <si>
    <t>R.S.2.3027
Mokinių, kurie naudojasi sukurta visos dienos mokyklos infrastruktūra, skaičius (asmenys per metus)</t>
  </si>
  <si>
    <t>R.B.2.2071
Naujos arba modernizuotos švietimo  infrastruktūros naudotojų skaičius per metus (naudotojai per metus)</t>
  </si>
  <si>
    <t>P.B.2.0067
Naujos arba modernizuotos švietimo infrastruktūros mokymo klasių talpumas (asmenys)</t>
  </si>
  <si>
    <t>R.B.2.2071
Naujos arba modernizuotos švietimo infrastruktūros naudotojų skaičius per metus, naudotojai per metus</t>
  </si>
  <si>
    <t>R.S.2.3026 Mokyklų, kuriose buvo įdiegtos universalaus dizaino ir kitos inžinerinės priemonės, aplinką pritaikant asmenims, turintiems negalią, dalis nuo visų mokyklų (procentas)</t>
  </si>
  <si>
    <t>R.B.2.2071 Naujos arba modernizuotos švietimo infrastruktūros naudotojų skaičius per metus (naudotojai per metus)</t>
  </si>
  <si>
    <t>R.S.2.3030 Vaikų, pasinaudojusių pavėžėjimo paslaugomis naujai įsigytomis transporto priemonėmis, skaičius (asmenys per metus)</t>
  </si>
  <si>
    <t>P.S.2.1024 Sukurtų naujų ikimokyklinio ugdymo vietų skaičius (skaičius)</t>
  </si>
  <si>
    <t>R.S.2.3026 Mokyklų, kuriose buvo įdiegtos universalaus dizaino ir kitos inžinerinės priemonės, aplinką pritaikant asmenims turintiems negalią, dalis nuo visų mokyklų (procentas)</t>
  </si>
  <si>
    <t>R.B.2.2064 Dviračiams skirtos infrastruktūros metinis naudotojų skaičius (naudotojai per metus)</t>
  </si>
  <si>
    <t>R.S.2.3024 Panaikintos juodosios dėmės ar avaringos vietos vietinės reikšmės keliuose (gatvėse) - (skaičius)</t>
  </si>
  <si>
    <t>P.B.2.0058 Dviračiams skirta infrastruktūra, kuriai suteikta parama (kilometrai)</t>
  </si>
  <si>
    <t>P.S.2.1035 Įgyvendintos darnaus judumo priemonės (skaičius)</t>
  </si>
  <si>
    <t>P.S.2.1023 Įdiegtos saugų eismą gerinančios priemonės vietinės reikšmės keliuose (gatvėse), (skaičius)</t>
  </si>
  <si>
    <t>R.S.2.3523 Asmenų, kurie po dalyvavimo veiklose pagerino sveikatos raštingumo kompetenciją, dalis (procentai)</t>
  </si>
  <si>
    <t>R.S.2.3526 Asmenų, palankiai vertinančių visuomenės sveikatos priežiūros paslaugų kokybę, dalis (procentai)</t>
  </si>
  <si>
    <t>P.S.2.1519 Asmenys, dalyvavę sveikatos raštingumo didinimo veiklose (asmenys)</t>
  </si>
  <si>
    <t>P.B.2.0518 / (EECO018) Paramą gavusių nacionalinio, regionų ar vietos lygmens viešojo administravimo ar viešąsias paslaugas teikiančių įstaigų skaičius (subjektų skaičius)</t>
  </si>
  <si>
    <t>Šiaulių regiono  savivaldybių administracijos</t>
  </si>
  <si>
    <r>
      <t xml:space="preserve">1.22. </t>
    </r>
    <r>
      <rPr>
        <i/>
        <sz val="12"/>
        <color theme="1"/>
        <rFont val="Times New Roman"/>
        <family val="1"/>
        <charset val="186"/>
      </rPr>
      <t>Neteko galios 2025-11-27 sprendimu Nr. ŠR/TS-15</t>
    </r>
    <r>
      <rPr>
        <sz val="12"/>
        <color theme="1"/>
        <rFont val="Times New Roman"/>
        <family val="1"/>
        <charset val="186"/>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</si>
</sst>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0.000"/>
    <numFmt numFmtId="166" formatCode="_-* #,##0.0000000\ _€_-;\-* #,##0.0000000\ _€_-;_-* &quot;-&quot;??\ _€_-;_-@_-"/>
    <numFmt numFmtId="167" formatCode="#,##0.00_ ;\-#,##0.00\ "/>
    <numFmt numFmtId="168" formatCode="#,##0.0000"/>
  </numFmts>
  <fonts count="37" x14ac:knownFonts="1">
    <font>
      <sz val="11"/>
      <color theme="1"/>
      <name val="Calibri"/>
      <family val="2"/>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scheme val="minor"/>
    </font>
    <font>
      <sz val="11"/>
      <color theme="1"/>
      <name val="Times New Roman"/>
      <family val="1"/>
      <charset val="186"/>
    </font>
    <font>
      <sz val="12"/>
      <color theme="1"/>
      <name val="Times New Roman"/>
      <family val="1"/>
      <charset val="186"/>
    </font>
    <font>
      <b/>
      <sz val="12"/>
      <color theme="1"/>
      <name val="Times New Roman"/>
      <family val="1"/>
      <charset val="186"/>
    </font>
    <font>
      <i/>
      <sz val="12"/>
      <color theme="1"/>
      <name val="Times New Roman"/>
      <family val="1"/>
      <charset val="186"/>
    </font>
    <font>
      <vertAlign val="superscript"/>
      <sz val="12"/>
      <color theme="1"/>
      <name val="Times New Roman"/>
      <family val="1"/>
      <charset val="186"/>
    </font>
    <font>
      <sz val="8"/>
      <name val="Calibri"/>
      <family val="2"/>
      <scheme val="minor"/>
    </font>
    <font>
      <sz val="12"/>
      <name val="Times New Roman"/>
      <family val="1"/>
      <charset val="186"/>
    </font>
    <font>
      <sz val="10"/>
      <color theme="1"/>
      <name val="Times New Roman"/>
      <family val="1"/>
      <charset val="186"/>
    </font>
    <font>
      <sz val="11"/>
      <color rgb="FFFF0000"/>
      <name val="Calibri"/>
      <family val="2"/>
      <scheme val="minor"/>
    </font>
    <font>
      <sz val="11"/>
      <name val="Calibri"/>
      <family val="2"/>
      <charset val="186"/>
      <scheme val="minor"/>
    </font>
    <font>
      <i/>
      <sz val="11"/>
      <color theme="0" tint="-0.499984740745262"/>
      <name val="Times New Roman"/>
      <family val="1"/>
      <charset val="186"/>
    </font>
    <font>
      <b/>
      <sz val="12"/>
      <name val="Times New Roman"/>
      <family val="1"/>
      <charset val="186"/>
    </font>
    <font>
      <b/>
      <sz val="9"/>
      <name val="Times New Roman"/>
      <family val="1"/>
      <charset val="186"/>
    </font>
    <font>
      <b/>
      <sz val="9"/>
      <color theme="1"/>
      <name val="Times New Roman"/>
      <family val="1"/>
      <charset val="186"/>
    </font>
    <font>
      <sz val="10"/>
      <name val="Arial"/>
      <family val="2"/>
      <charset val="186"/>
    </font>
    <font>
      <sz val="9"/>
      <name val="Times New Roman"/>
      <family val="1"/>
      <charset val="186"/>
    </font>
    <font>
      <sz val="9"/>
      <color theme="0" tint="-0.499984740745262"/>
      <name val="Times New Roman"/>
      <family val="1"/>
      <charset val="186"/>
    </font>
    <font>
      <b/>
      <sz val="12"/>
      <color rgb="FFFF0000"/>
      <name val="Times New Roman"/>
      <family val="1"/>
      <charset val="186"/>
    </font>
    <font>
      <i/>
      <sz val="9"/>
      <name val="Times New Roman"/>
      <family val="1"/>
      <charset val="186"/>
    </font>
    <font>
      <sz val="11"/>
      <name val="Times New Roman"/>
      <family val="1"/>
      <charset val="186"/>
    </font>
    <font>
      <sz val="11"/>
      <color rgb="FFFF0000"/>
      <name val="Calibri"/>
      <family val="2"/>
      <charset val="186"/>
      <scheme val="minor"/>
    </font>
    <font>
      <b/>
      <vertAlign val="superscript"/>
      <sz val="9"/>
      <color theme="1"/>
      <name val="Times New Roman"/>
      <family val="1"/>
      <charset val="186"/>
    </font>
    <font>
      <vertAlign val="superscript"/>
      <sz val="11"/>
      <color theme="1"/>
      <name val="Times New Roman"/>
      <family val="1"/>
      <charset val="186"/>
    </font>
    <font>
      <vertAlign val="superscript"/>
      <sz val="9"/>
      <name val="Times New Roman"/>
      <family val="1"/>
      <charset val="186"/>
    </font>
    <font>
      <b/>
      <vertAlign val="superscript"/>
      <sz val="9"/>
      <name val="Times New Roman"/>
      <family val="1"/>
      <charset val="186"/>
    </font>
    <font>
      <b/>
      <sz val="11"/>
      <color theme="1"/>
      <name val="Times New Roman"/>
      <family val="1"/>
      <charset val="186"/>
    </font>
    <font>
      <i/>
      <sz val="11"/>
      <color theme="1"/>
      <name val="Times New Roman"/>
      <family val="1"/>
      <charset val="186"/>
    </font>
    <font>
      <sz val="12"/>
      <color theme="1"/>
      <name val="Calibri"/>
      <family val="2"/>
      <scheme val="minor"/>
    </font>
    <font>
      <b/>
      <i/>
      <sz val="12"/>
      <color theme="1"/>
      <name val="Times New Roman"/>
      <family val="1"/>
      <charset val="186"/>
    </font>
    <font>
      <sz val="8"/>
      <color theme="1"/>
      <name val="Times New Roman"/>
      <family val="1"/>
      <charset val="186"/>
    </font>
    <font>
      <sz val="12"/>
      <color theme="1"/>
      <name val="Calibri"/>
      <family val="2"/>
      <charset val="186"/>
      <scheme val="minor"/>
    </font>
  </fonts>
  <fills count="5">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0" tint="-0.14999847407452621"/>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bottom/>
      <diagonal/>
    </border>
    <border>
      <left style="thin">
        <color indexed="64"/>
      </left>
      <right/>
      <top/>
      <bottom/>
      <diagonal/>
    </border>
    <border>
      <left/>
      <right/>
      <top style="thin">
        <color rgb="FF000000"/>
      </top>
      <bottom/>
      <diagonal/>
    </border>
  </borders>
  <cellStyleXfs count="4">
    <xf numFmtId="0" fontId="0" fillId="0" borderId="0"/>
    <xf numFmtId="43" fontId="5" fillId="0" borderId="0" applyFont="0" applyFill="0" applyBorder="0" applyAlignment="0" applyProtection="0"/>
    <xf numFmtId="0" fontId="4" fillId="0" borderId="0"/>
    <xf numFmtId="0" fontId="20" fillId="0" borderId="0"/>
  </cellStyleXfs>
  <cellXfs count="533">
    <xf numFmtId="0" fontId="0" fillId="0" borderId="0" xfId="0"/>
    <xf numFmtId="0" fontId="0" fillId="0" borderId="0" xfId="0" applyAlignment="1">
      <alignment wrapText="1"/>
    </xf>
    <xf numFmtId="0" fontId="7" fillId="0" borderId="0" xfId="0" applyFont="1"/>
    <xf numFmtId="0" fontId="8" fillId="2" borderId="1" xfId="0" applyFont="1" applyFill="1" applyBorder="1" applyAlignment="1">
      <alignment horizontal="center" vertical="center" wrapText="1"/>
    </xf>
    <xf numFmtId="0" fontId="7" fillId="2" borderId="1" xfId="0" applyFont="1" applyFill="1" applyBorder="1" applyAlignment="1">
      <alignment horizontal="center" vertical="center"/>
    </xf>
    <xf numFmtId="0" fontId="7" fillId="2" borderId="1" xfId="0" applyFont="1" applyFill="1" applyBorder="1" applyAlignment="1">
      <alignment horizontal="center"/>
    </xf>
    <xf numFmtId="0" fontId="8" fillId="0" borderId="0" xfId="0" applyFont="1" applyAlignment="1">
      <alignment horizontal="center"/>
    </xf>
    <xf numFmtId="0" fontId="8" fillId="0" borderId="0" xfId="0" applyFont="1"/>
    <xf numFmtId="0" fontId="7" fillId="0" borderId="1" xfId="0" applyFont="1" applyBorder="1" applyAlignment="1">
      <alignment horizontal="center" vertical="center"/>
    </xf>
    <xf numFmtId="4" fontId="7" fillId="0" borderId="1" xfId="0" applyNumberFormat="1" applyFont="1" applyBorder="1" applyAlignment="1">
      <alignment horizontal="center" vertical="top"/>
    </xf>
    <xf numFmtId="0" fontId="8" fillId="2" borderId="1" xfId="0" applyFont="1" applyFill="1" applyBorder="1" applyAlignment="1">
      <alignment horizontal="center" vertical="center"/>
    </xf>
    <xf numFmtId="49" fontId="7" fillId="0" borderId="6" xfId="0" applyNumberFormat="1" applyFont="1" applyBorder="1" applyAlignment="1">
      <alignment horizontal="center" vertical="top" wrapText="1"/>
    </xf>
    <xf numFmtId="0" fontId="7" fillId="0" borderId="4" xfId="0" applyFont="1" applyBorder="1" applyAlignment="1">
      <alignment horizontal="center" vertical="center" wrapText="1"/>
    </xf>
    <xf numFmtId="3" fontId="7" fillId="0" borderId="4" xfId="0" applyNumberFormat="1" applyFont="1" applyBorder="1" applyAlignment="1">
      <alignment horizontal="center" vertical="center" wrapText="1"/>
    </xf>
    <xf numFmtId="3" fontId="7" fillId="0" borderId="0" xfId="0" applyNumberFormat="1" applyFont="1" applyAlignment="1">
      <alignment horizontal="center" vertical="center" wrapText="1"/>
    </xf>
    <xf numFmtId="49" fontId="7" fillId="0" borderId="0" xfId="0" applyNumberFormat="1" applyFont="1" applyAlignment="1">
      <alignment horizontal="center" vertical="top" wrapText="1"/>
    </xf>
    <xf numFmtId="0" fontId="7" fillId="0" borderId="0" xfId="0" applyFont="1" applyAlignment="1">
      <alignment vertical="top"/>
    </xf>
    <xf numFmtId="0" fontId="7" fillId="0" borderId="0" xfId="0" applyFont="1" applyAlignment="1">
      <alignment vertical="top" wrapText="1"/>
    </xf>
    <xf numFmtId="0" fontId="7" fillId="0" borderId="0" xfId="0" applyFont="1" applyAlignment="1">
      <alignment horizontal="center" vertical="center" wrapText="1"/>
    </xf>
    <xf numFmtId="0" fontId="7" fillId="0" borderId="0" xfId="0" applyFont="1" applyAlignment="1">
      <alignment vertical="center"/>
    </xf>
    <xf numFmtId="43" fontId="7" fillId="0" borderId="0" xfId="1" applyFont="1" applyBorder="1" applyAlignment="1">
      <alignment vertical="top"/>
    </xf>
    <xf numFmtId="4" fontId="7" fillId="0" borderId="0" xfId="0" applyNumberFormat="1" applyFont="1" applyAlignment="1">
      <alignment vertical="top"/>
    </xf>
    <xf numFmtId="49" fontId="12" fillId="0" borderId="6" xfId="0" applyNumberFormat="1" applyFont="1" applyBorder="1" applyAlignment="1">
      <alignment horizontal="center" vertical="top" wrapText="1"/>
    </xf>
    <xf numFmtId="4" fontId="7" fillId="0" borderId="0" xfId="0" applyNumberFormat="1" applyFont="1" applyAlignment="1">
      <alignment horizontal="center" vertical="top"/>
    </xf>
    <xf numFmtId="49" fontId="7" fillId="0" borderId="5" xfId="0" applyNumberFormat="1" applyFont="1" applyBorder="1" applyAlignment="1">
      <alignment horizontal="center" vertical="top" wrapText="1"/>
    </xf>
    <xf numFmtId="4" fontId="0" fillId="0" borderId="0" xfId="0" applyNumberFormat="1"/>
    <xf numFmtId="2" fontId="13" fillId="0" borderId="0" xfId="0" applyNumberFormat="1" applyFont="1"/>
    <xf numFmtId="4" fontId="7" fillId="0" borderId="4" xfId="0" applyNumberFormat="1" applyFont="1" applyBorder="1" applyAlignment="1">
      <alignment horizontal="center" vertical="center" wrapText="1"/>
    </xf>
    <xf numFmtId="0" fontId="14" fillId="0" borderId="0" xfId="0" applyFont="1"/>
    <xf numFmtId="3" fontId="12" fillId="0" borderId="4" xfId="0" applyNumberFormat="1" applyFont="1" applyBorder="1" applyAlignment="1">
      <alignment horizontal="center" vertical="center" wrapText="1"/>
    </xf>
    <xf numFmtId="0" fontId="8" fillId="0" borderId="0" xfId="0" applyFont="1" applyAlignment="1">
      <alignment horizontal="right"/>
    </xf>
    <xf numFmtId="0" fontId="4" fillId="0" borderId="0" xfId="2"/>
    <xf numFmtId="0" fontId="7" fillId="0" borderId="0" xfId="2" applyFont="1"/>
    <xf numFmtId="0" fontId="15" fillId="0" borderId="0" xfId="2" applyFont="1"/>
    <xf numFmtId="0" fontId="8" fillId="0" borderId="0" xfId="2" applyFont="1"/>
    <xf numFmtId="0" fontId="19" fillId="3" borderId="1" xfId="2" applyFont="1" applyFill="1" applyBorder="1" applyAlignment="1">
      <alignment horizontal="center" vertical="center" wrapText="1"/>
    </xf>
    <xf numFmtId="0" fontId="18" fillId="3" borderId="1" xfId="2" applyFont="1" applyFill="1" applyBorder="1" applyAlignment="1">
      <alignment vertical="center" wrapText="1"/>
    </xf>
    <xf numFmtId="0" fontId="21" fillId="3" borderId="1" xfId="2" applyFont="1" applyFill="1" applyBorder="1" applyAlignment="1">
      <alignment vertical="center" wrapText="1"/>
    </xf>
    <xf numFmtId="0" fontId="22" fillId="3" borderId="1" xfId="2" applyFont="1" applyFill="1" applyBorder="1" applyAlignment="1">
      <alignment vertical="center" wrapText="1"/>
    </xf>
    <xf numFmtId="0" fontId="7" fillId="0" borderId="1" xfId="2" applyFont="1" applyBorder="1" applyAlignment="1">
      <alignment horizontal="left" vertical="top" wrapText="1"/>
    </xf>
    <xf numFmtId="0" fontId="16" fillId="0" borderId="1" xfId="2" applyFont="1" applyBorder="1" applyAlignment="1">
      <alignment vertical="top" wrapText="1"/>
    </xf>
    <xf numFmtId="0" fontId="17" fillId="0" borderId="0" xfId="2" applyFont="1" applyAlignment="1">
      <alignment vertical="center"/>
    </xf>
    <xf numFmtId="0" fontId="23" fillId="0" borderId="0" xfId="2" applyFont="1" applyAlignment="1">
      <alignment vertical="center"/>
    </xf>
    <xf numFmtId="0" fontId="12" fillId="0" borderId="0" xfId="2" applyFont="1"/>
    <xf numFmtId="0" fontId="21" fillId="3" borderId="4" xfId="2" applyFont="1" applyFill="1" applyBorder="1" applyAlignment="1">
      <alignment vertical="center" wrapText="1"/>
    </xf>
    <xf numFmtId="0" fontId="21" fillId="3" borderId="1" xfId="2" applyFont="1" applyFill="1" applyBorder="1" applyAlignment="1">
      <alignment horizontal="center" vertical="center" wrapText="1"/>
    </xf>
    <xf numFmtId="0" fontId="21" fillId="0" borderId="1" xfId="2" applyFont="1" applyBorder="1" applyAlignment="1">
      <alignment vertical="center" wrapText="1"/>
    </xf>
    <xf numFmtId="0" fontId="12" fillId="0" borderId="0" xfId="2" applyFont="1" applyAlignment="1">
      <alignment vertical="center"/>
    </xf>
    <xf numFmtId="0" fontId="8" fillId="0" borderId="0" xfId="2" applyFont="1" applyAlignment="1">
      <alignment horizontal="center" vertical="center"/>
    </xf>
    <xf numFmtId="0" fontId="16" fillId="0" borderId="0" xfId="2" applyFont="1" applyAlignment="1">
      <alignment vertical="center"/>
    </xf>
    <xf numFmtId="0" fontId="6" fillId="0" borderId="0" xfId="2" applyFont="1"/>
    <xf numFmtId="0" fontId="9" fillId="0" borderId="0" xfId="2" applyFont="1" applyAlignment="1">
      <alignment horizontal="center" vertical="center"/>
    </xf>
    <xf numFmtId="0" fontId="18" fillId="0" borderId="4" xfId="2" applyFont="1" applyBorder="1" applyAlignment="1">
      <alignment horizontal="center" vertical="center" wrapText="1"/>
    </xf>
    <xf numFmtId="0" fontId="19" fillId="0" borderId="4" xfId="2" applyFont="1" applyBorder="1" applyAlignment="1">
      <alignment horizontal="center" vertical="center" wrapText="1"/>
    </xf>
    <xf numFmtId="0" fontId="18" fillId="0" borderId="4" xfId="3" applyFont="1" applyBorder="1" applyAlignment="1">
      <alignment horizontal="center" vertical="center" wrapText="1"/>
    </xf>
    <xf numFmtId="0" fontId="19" fillId="0" borderId="1" xfId="2" applyFont="1" applyBorder="1" applyAlignment="1">
      <alignment horizontal="center" vertical="center" wrapText="1"/>
    </xf>
    <xf numFmtId="0" fontId="18" fillId="0" borderId="1" xfId="3" applyFont="1" applyBorder="1" applyAlignment="1">
      <alignment horizontal="center" vertical="center" wrapText="1"/>
    </xf>
    <xf numFmtId="0" fontId="18" fillId="0" borderId="1" xfId="2" applyFont="1" applyBorder="1" applyAlignment="1">
      <alignment horizontal="center" vertical="center" wrapText="1"/>
    </xf>
    <xf numFmtId="0" fontId="18" fillId="0" borderId="1" xfId="2" applyFont="1" applyBorder="1" applyAlignment="1">
      <alignment vertical="center" wrapText="1"/>
    </xf>
    <xf numFmtId="0" fontId="21" fillId="0" borderId="1" xfId="2" applyFont="1" applyBorder="1" applyAlignment="1">
      <alignment horizontal="center" vertical="center" wrapText="1"/>
    </xf>
    <xf numFmtId="4" fontId="21" fillId="0" borderId="1" xfId="2" applyNumberFormat="1" applyFont="1" applyBorder="1" applyAlignment="1">
      <alignment vertical="center" wrapText="1"/>
    </xf>
    <xf numFmtId="0" fontId="21" fillId="0" borderId="4" xfId="2" applyFont="1" applyBorder="1" applyAlignment="1">
      <alignment vertical="center" wrapText="1"/>
    </xf>
    <xf numFmtId="4" fontId="21" fillId="0" borderId="1" xfId="2" applyNumberFormat="1" applyFont="1" applyBorder="1" applyAlignment="1">
      <alignment horizontal="center" vertical="center" wrapText="1"/>
    </xf>
    <xf numFmtId="0" fontId="24" fillId="0" borderId="4" xfId="2" applyFont="1" applyBorder="1" applyAlignment="1">
      <alignment vertical="center" wrapText="1"/>
    </xf>
    <xf numFmtId="4" fontId="21" fillId="0" borderId="4" xfId="2" applyNumberFormat="1" applyFont="1" applyBorder="1" applyAlignment="1">
      <alignment vertical="center" wrapText="1"/>
    </xf>
    <xf numFmtId="3" fontId="21" fillId="0" borderId="1" xfId="2" applyNumberFormat="1" applyFont="1" applyBorder="1" applyAlignment="1">
      <alignment horizontal="center" vertical="center" wrapText="1"/>
    </xf>
    <xf numFmtId="49" fontId="21" fillId="0" borderId="1" xfId="2" applyNumberFormat="1" applyFont="1" applyBorder="1" applyAlignment="1">
      <alignment horizontal="center" vertical="center" wrapText="1"/>
    </xf>
    <xf numFmtId="0" fontId="21" fillId="0" borderId="5" xfId="2" applyFont="1" applyBorder="1" applyAlignment="1">
      <alignment horizontal="center" vertical="center" wrapText="1"/>
    </xf>
    <xf numFmtId="0" fontId="22" fillId="0" borderId="1" xfId="2" applyFont="1" applyBorder="1" applyAlignment="1">
      <alignment vertical="center" wrapText="1"/>
    </xf>
    <xf numFmtId="1" fontId="21" fillId="0" borderId="1" xfId="2" applyNumberFormat="1" applyFont="1" applyBorder="1" applyAlignment="1">
      <alignment horizontal="center" vertical="center" wrapText="1"/>
    </xf>
    <xf numFmtId="0" fontId="25" fillId="0" borderId="1" xfId="2" applyFont="1" applyBorder="1" applyAlignment="1">
      <alignment vertical="top" wrapText="1"/>
    </xf>
    <xf numFmtId="3" fontId="16" fillId="0" borderId="1" xfId="2" applyNumberFormat="1" applyFont="1" applyBorder="1" applyAlignment="1">
      <alignment vertical="top" wrapText="1"/>
    </xf>
    <xf numFmtId="0" fontId="21" fillId="3" borderId="1" xfId="2" applyFont="1" applyFill="1" applyBorder="1" applyAlignment="1">
      <alignment horizontal="justify" vertical="center" wrapText="1"/>
    </xf>
    <xf numFmtId="0" fontId="21" fillId="3" borderId="1" xfId="0" applyFont="1" applyFill="1" applyBorder="1" applyAlignment="1">
      <alignment horizontal="justify" vertical="center" wrapText="1"/>
    </xf>
    <xf numFmtId="0" fontId="18" fillId="3" borderId="4" xfId="2" applyFont="1" applyFill="1" applyBorder="1" applyAlignment="1">
      <alignment vertical="center" wrapText="1"/>
    </xf>
    <xf numFmtId="0" fontId="18" fillId="3" borderId="6" xfId="2" applyFont="1" applyFill="1" applyBorder="1" applyAlignment="1">
      <alignment vertical="center" wrapText="1"/>
    </xf>
    <xf numFmtId="0" fontId="18" fillId="3" borderId="5" xfId="2" applyFont="1" applyFill="1" applyBorder="1" applyAlignment="1">
      <alignment vertical="center" wrapText="1"/>
    </xf>
    <xf numFmtId="0" fontId="26" fillId="0" borderId="0" xfId="2" applyFont="1"/>
    <xf numFmtId="0" fontId="21" fillId="4" borderId="9" xfId="2" applyFont="1" applyFill="1" applyBorder="1" applyAlignment="1">
      <alignment vertical="center" wrapText="1"/>
    </xf>
    <xf numFmtId="0" fontId="21" fillId="4" borderId="13" xfId="2" applyFont="1" applyFill="1" applyBorder="1" applyAlignment="1">
      <alignment vertical="center" wrapText="1"/>
    </xf>
    <xf numFmtId="0" fontId="21" fillId="4" borderId="10" xfId="2" applyFont="1" applyFill="1" applyBorder="1" applyAlignment="1">
      <alignment vertical="center" wrapText="1"/>
    </xf>
    <xf numFmtId="0" fontId="21" fillId="4" borderId="15" xfId="2" applyFont="1" applyFill="1" applyBorder="1" applyAlignment="1">
      <alignment vertical="center" wrapText="1"/>
    </xf>
    <xf numFmtId="0" fontId="21" fillId="4" borderId="0" xfId="2" applyFont="1" applyFill="1" applyAlignment="1">
      <alignment vertical="center" wrapText="1"/>
    </xf>
    <xf numFmtId="0" fontId="21" fillId="4" borderId="14" xfId="2" applyFont="1" applyFill="1" applyBorder="1" applyAlignment="1">
      <alignment vertical="center" wrapText="1"/>
    </xf>
    <xf numFmtId="0" fontId="21" fillId="4" borderId="11" xfId="2" applyFont="1" applyFill="1" applyBorder="1" applyAlignment="1">
      <alignment vertical="center" wrapText="1"/>
    </xf>
    <xf numFmtId="0" fontId="21" fillId="4" borderId="3" xfId="2" applyFont="1" applyFill="1" applyBorder="1" applyAlignment="1">
      <alignment vertical="center" wrapText="1"/>
    </xf>
    <xf numFmtId="0" fontId="21" fillId="4" borderId="2" xfId="2" applyFont="1" applyFill="1" applyBorder="1" applyAlignment="1">
      <alignment vertical="center" wrapText="1"/>
    </xf>
    <xf numFmtId="0" fontId="21" fillId="4" borderId="7" xfId="2" applyFont="1" applyFill="1" applyBorder="1" applyAlignment="1">
      <alignment horizontal="center" vertical="center" wrapText="1"/>
    </xf>
    <xf numFmtId="0" fontId="21" fillId="4" borderId="8" xfId="2" applyFont="1" applyFill="1" applyBorder="1" applyAlignment="1">
      <alignment horizontal="center" vertical="center" wrapText="1"/>
    </xf>
    <xf numFmtId="0" fontId="21" fillId="0" borderId="4" xfId="2" applyFont="1" applyBorder="1" applyAlignment="1">
      <alignment horizontal="center" vertical="center" wrapText="1"/>
    </xf>
    <xf numFmtId="49" fontId="21" fillId="0" borderId="6" xfId="2" applyNumberFormat="1" applyFont="1" applyBorder="1" applyAlignment="1">
      <alignment horizontal="center" vertical="center" wrapText="1"/>
    </xf>
    <xf numFmtId="0" fontId="21" fillId="0" borderId="6" xfId="2" applyFont="1" applyBorder="1" applyAlignment="1">
      <alignment horizontal="center" vertical="center" wrapText="1"/>
    </xf>
    <xf numFmtId="0" fontId="21" fillId="0" borderId="5" xfId="2" applyFont="1" applyBorder="1" applyAlignment="1">
      <alignment vertical="center" wrapText="1"/>
    </xf>
    <xf numFmtId="0" fontId="21" fillId="0" borderId="6" xfId="2" applyFont="1" applyBorder="1" applyAlignment="1">
      <alignment vertical="center" wrapText="1"/>
    </xf>
    <xf numFmtId="0" fontId="21" fillId="4" borderId="10" xfId="2" applyFont="1" applyFill="1" applyBorder="1" applyAlignment="1">
      <alignment horizontal="center" vertical="center" wrapText="1"/>
    </xf>
    <xf numFmtId="0" fontId="21" fillId="4" borderId="14" xfId="2" applyFont="1" applyFill="1" applyBorder="1" applyAlignment="1">
      <alignment horizontal="center" vertical="center" wrapText="1"/>
    </xf>
    <xf numFmtId="0" fontId="21" fillId="0" borderId="7" xfId="2" applyFont="1" applyBorder="1" applyAlignment="1">
      <alignment vertical="center" wrapText="1"/>
    </xf>
    <xf numFmtId="0" fontId="21" fillId="4" borderId="7" xfId="2" applyFont="1" applyFill="1" applyBorder="1" applyAlignment="1">
      <alignment vertical="center" wrapText="1"/>
    </xf>
    <xf numFmtId="0" fontId="21" fillId="0" borderId="13" xfId="2" applyFont="1" applyBorder="1" applyAlignment="1">
      <alignment vertical="center" wrapText="1"/>
    </xf>
    <xf numFmtId="0" fontId="21" fillId="4" borderId="13" xfId="2" applyFont="1" applyFill="1" applyBorder="1" applyAlignment="1">
      <alignment horizontal="center" vertical="center" wrapText="1"/>
    </xf>
    <xf numFmtId="0" fontId="21" fillId="0" borderId="3" xfId="2" applyFont="1" applyBorder="1" applyAlignment="1">
      <alignment vertical="center" wrapText="1"/>
    </xf>
    <xf numFmtId="0" fontId="21" fillId="4" borderId="3" xfId="2" applyFont="1" applyFill="1" applyBorder="1" applyAlignment="1">
      <alignment horizontal="center" vertical="center" wrapText="1"/>
    </xf>
    <xf numFmtId="0" fontId="21" fillId="4" borderId="12" xfId="2" applyFont="1" applyFill="1" applyBorder="1" applyAlignment="1">
      <alignment horizontal="center" vertical="center" wrapText="1"/>
    </xf>
    <xf numFmtId="0" fontId="21" fillId="3" borderId="4" xfId="2" applyFont="1" applyFill="1" applyBorder="1" applyAlignment="1">
      <alignment horizontal="center" vertical="center" wrapText="1"/>
    </xf>
    <xf numFmtId="0" fontId="18" fillId="0" borderId="4" xfId="2" applyFont="1" applyBorder="1" applyAlignment="1">
      <alignment vertical="center" wrapText="1"/>
    </xf>
    <xf numFmtId="0" fontId="18" fillId="0" borderId="6" xfId="2" applyFont="1" applyBorder="1" applyAlignment="1">
      <alignment vertical="center" wrapText="1"/>
    </xf>
    <xf numFmtId="0" fontId="21" fillId="4" borderId="0" xfId="2" applyFont="1" applyFill="1" applyAlignment="1">
      <alignment horizontal="center" vertical="center" wrapText="1"/>
    </xf>
    <xf numFmtId="0" fontId="21" fillId="3" borderId="14" xfId="2" applyFont="1" applyFill="1" applyBorder="1" applyAlignment="1">
      <alignment horizontal="center" vertical="center" wrapText="1"/>
    </xf>
    <xf numFmtId="0" fontId="21" fillId="3" borderId="5" xfId="2" applyFont="1" applyFill="1" applyBorder="1" applyAlignment="1">
      <alignment horizontal="center" vertical="center" wrapText="1"/>
    </xf>
    <xf numFmtId="0" fontId="21" fillId="3" borderId="6" xfId="2" applyFont="1" applyFill="1" applyBorder="1" applyAlignment="1">
      <alignment horizontal="center" vertical="center" wrapText="1"/>
    </xf>
    <xf numFmtId="0" fontId="18" fillId="0" borderId="5" xfId="2" applyFont="1" applyBorder="1" applyAlignment="1">
      <alignment vertical="center" wrapText="1"/>
    </xf>
    <xf numFmtId="0" fontId="22" fillId="4" borderId="13" xfId="2" applyFont="1" applyFill="1" applyBorder="1" applyAlignment="1">
      <alignment vertical="center" wrapText="1"/>
    </xf>
    <xf numFmtId="0" fontId="22" fillId="4" borderId="0" xfId="2" applyFont="1" applyFill="1" applyAlignment="1">
      <alignment vertical="center" wrapText="1"/>
    </xf>
    <xf numFmtId="4" fontId="21" fillId="3" borderId="4" xfId="2" applyNumberFormat="1" applyFont="1" applyFill="1" applyBorder="1" applyAlignment="1">
      <alignment vertical="center" wrapText="1"/>
    </xf>
    <xf numFmtId="0" fontId="4" fillId="3" borderId="0" xfId="2" applyFill="1"/>
    <xf numFmtId="0" fontId="21" fillId="4" borderId="12" xfId="2" applyFont="1" applyFill="1" applyBorder="1" applyAlignment="1">
      <alignment vertical="center" wrapText="1"/>
    </xf>
    <xf numFmtId="0" fontId="31" fillId="3" borderId="1" xfId="2" applyFont="1" applyFill="1" applyBorder="1"/>
    <xf numFmtId="4" fontId="31" fillId="3" borderId="1" xfId="2" applyNumberFormat="1" applyFont="1" applyFill="1" applyBorder="1"/>
    <xf numFmtId="0" fontId="21" fillId="4" borderId="1" xfId="2" applyFont="1" applyFill="1" applyBorder="1" applyAlignment="1">
      <alignment horizontal="justify" vertical="center" wrapText="1"/>
    </xf>
    <xf numFmtId="0" fontId="21" fillId="4" borderId="1" xfId="0" applyFont="1" applyFill="1" applyBorder="1" applyAlignment="1">
      <alignment horizontal="justify" vertical="center" wrapText="1"/>
    </xf>
    <xf numFmtId="49" fontId="21" fillId="3" borderId="6" xfId="2" applyNumberFormat="1" applyFont="1" applyFill="1" applyBorder="1" applyAlignment="1">
      <alignment horizontal="center" vertical="center" wrapText="1"/>
    </xf>
    <xf numFmtId="3" fontId="21" fillId="0" borderId="4" xfId="2" applyNumberFormat="1" applyFont="1" applyBorder="1" applyAlignment="1">
      <alignment horizontal="center" vertical="center" wrapText="1"/>
    </xf>
    <xf numFmtId="166" fontId="0" fillId="0" borderId="0" xfId="0" applyNumberFormat="1"/>
    <xf numFmtId="0" fontId="0" fillId="3" borderId="0" xfId="0" applyFill="1"/>
    <xf numFmtId="49" fontId="7" fillId="3" borderId="6" xfId="0" applyNumberFormat="1" applyFont="1" applyFill="1" applyBorder="1" applyAlignment="1">
      <alignment horizontal="center" vertical="top" wrapText="1"/>
    </xf>
    <xf numFmtId="3" fontId="7" fillId="3" borderId="4" xfId="0" applyNumberFormat="1" applyFont="1" applyFill="1" applyBorder="1" applyAlignment="1">
      <alignment horizontal="center" vertical="center" wrapText="1"/>
    </xf>
    <xf numFmtId="0" fontId="7" fillId="0" borderId="1" xfId="0" applyFont="1" applyBorder="1" applyAlignment="1">
      <alignment horizontal="center" vertical="top"/>
    </xf>
    <xf numFmtId="49" fontId="12" fillId="3" borderId="6" xfId="0" applyNumberFormat="1" applyFont="1" applyFill="1" applyBorder="1" applyAlignment="1">
      <alignment horizontal="center" vertical="top" wrapText="1"/>
    </xf>
    <xf numFmtId="164" fontId="12" fillId="3" borderId="4" xfId="0" applyNumberFormat="1" applyFont="1" applyFill="1" applyBorder="1" applyAlignment="1">
      <alignment horizontal="center" vertical="center" wrapText="1"/>
    </xf>
    <xf numFmtId="3" fontId="12" fillId="3" borderId="4" xfId="0" applyNumberFormat="1" applyFont="1" applyFill="1" applyBorder="1" applyAlignment="1">
      <alignment horizontal="center" vertical="center" wrapText="1"/>
    </xf>
    <xf numFmtId="1" fontId="7" fillId="3" borderId="4" xfId="0" applyNumberFormat="1" applyFont="1" applyFill="1" applyBorder="1" applyAlignment="1">
      <alignment horizontal="center" vertical="center" wrapText="1"/>
    </xf>
    <xf numFmtId="0" fontId="0" fillId="3" borderId="16" xfId="0" applyFill="1" applyBorder="1"/>
    <xf numFmtId="0" fontId="8" fillId="0" borderId="0" xfId="0" applyFont="1" applyAlignment="1">
      <alignment horizontal="left"/>
    </xf>
    <xf numFmtId="0" fontId="0" fillId="0" borderId="3" xfId="0" applyBorder="1"/>
    <xf numFmtId="0" fontId="8" fillId="0" borderId="13" xfId="0" applyFont="1" applyBorder="1" applyAlignment="1">
      <alignment horizontal="right"/>
    </xf>
    <xf numFmtId="2" fontId="7" fillId="0" borderId="0" xfId="0" applyNumberFormat="1" applyFont="1" applyAlignment="1">
      <alignment horizontal="center" vertical="top"/>
    </xf>
    <xf numFmtId="43" fontId="7" fillId="0" borderId="0" xfId="0" applyNumberFormat="1" applyFont="1"/>
    <xf numFmtId="2" fontId="7" fillId="0" borderId="0" xfId="0" applyNumberFormat="1" applyFont="1"/>
    <xf numFmtId="43" fontId="13" fillId="0" borderId="0" xfId="0" applyNumberFormat="1" applyFont="1"/>
    <xf numFmtId="0" fontId="0" fillId="0" borderId="0" xfId="0" applyAlignment="1">
      <alignment horizontal="center"/>
    </xf>
    <xf numFmtId="0" fontId="7" fillId="0" borderId="0" xfId="0" applyFont="1" applyAlignment="1">
      <alignment horizontal="left"/>
    </xf>
    <xf numFmtId="0" fontId="7" fillId="0" borderId="1" xfId="0" applyFont="1" applyBorder="1" applyAlignment="1">
      <alignment horizontal="left" vertical="top" wrapText="1"/>
    </xf>
    <xf numFmtId="0" fontId="7" fillId="0" borderId="1" xfId="0" applyFont="1" applyBorder="1" applyAlignment="1">
      <alignment horizontal="center" vertical="center" wrapText="1"/>
    </xf>
    <xf numFmtId="0" fontId="3" fillId="0" borderId="1" xfId="0" applyFont="1" applyBorder="1"/>
    <xf numFmtId="0" fontId="7" fillId="0" borderId="4" xfId="0" applyFont="1" applyBorder="1" applyAlignment="1">
      <alignment horizontal="center" vertical="top" wrapText="1"/>
    </xf>
    <xf numFmtId="0" fontId="7" fillId="0" borderId="5" xfId="0" applyFont="1" applyBorder="1" applyAlignment="1">
      <alignment horizontal="center" vertical="top" wrapText="1"/>
    </xf>
    <xf numFmtId="1" fontId="12" fillId="0" borderId="4" xfId="0" applyNumberFormat="1" applyFont="1" applyBorder="1" applyAlignment="1">
      <alignment horizontal="center" vertical="center" wrapText="1"/>
    </xf>
    <xf numFmtId="2" fontId="7" fillId="0" borderId="5" xfId="0" applyNumberFormat="1" applyFont="1" applyBorder="1" applyAlignment="1">
      <alignment horizontal="center" vertical="top" wrapText="1"/>
    </xf>
    <xf numFmtId="2" fontId="7" fillId="0" borderId="6" xfId="0" applyNumberFormat="1" applyFont="1" applyBorder="1" applyAlignment="1">
      <alignment horizontal="center" vertical="top" wrapText="1"/>
    </xf>
    <xf numFmtId="1" fontId="7" fillId="0" borderId="4" xfId="0" applyNumberFormat="1" applyFont="1" applyBorder="1" applyAlignment="1">
      <alignment horizontal="center" vertical="center" wrapText="1"/>
    </xf>
    <xf numFmtId="4" fontId="12" fillId="0" borderId="4" xfId="0" applyNumberFormat="1" applyFont="1" applyBorder="1" applyAlignment="1">
      <alignment horizontal="center" vertical="center" wrapText="1"/>
    </xf>
    <xf numFmtId="2" fontId="12" fillId="0" borderId="6" xfId="0" applyNumberFormat="1" applyFont="1" applyBorder="1" applyAlignment="1">
      <alignment horizontal="center" vertical="top" wrapText="1"/>
    </xf>
    <xf numFmtId="0" fontId="7" fillId="3" borderId="4" xfId="0" applyFont="1" applyFill="1" applyBorder="1" applyAlignment="1">
      <alignment horizontal="center" vertical="center" wrapText="1"/>
    </xf>
    <xf numFmtId="0" fontId="7" fillId="3" borderId="4" xfId="0" applyFont="1" applyFill="1" applyBorder="1" applyAlignment="1">
      <alignment horizontal="center" vertical="top" wrapText="1"/>
    </xf>
    <xf numFmtId="0" fontId="7" fillId="3" borderId="5" xfId="0" applyFont="1" applyFill="1" applyBorder="1" applyAlignment="1">
      <alignment horizontal="center" vertical="top" wrapText="1"/>
    </xf>
    <xf numFmtId="164" fontId="7" fillId="3" borderId="4" xfId="0" applyNumberFormat="1" applyFont="1" applyFill="1" applyBorder="1" applyAlignment="1">
      <alignment horizontal="center" vertical="top" wrapText="1"/>
    </xf>
    <xf numFmtId="49" fontId="7" fillId="3" borderId="5" xfId="0" applyNumberFormat="1" applyFont="1" applyFill="1" applyBorder="1" applyAlignment="1">
      <alignment horizontal="center" vertical="top" wrapText="1"/>
    </xf>
    <xf numFmtId="165" fontId="12" fillId="3" borderId="4" xfId="0" applyNumberFormat="1" applyFont="1" applyFill="1" applyBorder="1" applyAlignment="1">
      <alignment horizontal="center" vertical="center" wrapText="1"/>
    </xf>
    <xf numFmtId="3" fontId="7" fillId="3" borderId="4" xfId="0" applyNumberFormat="1" applyFont="1" applyFill="1" applyBorder="1" applyAlignment="1">
      <alignment horizontal="center" vertical="top" wrapText="1"/>
    </xf>
    <xf numFmtId="2" fontId="7" fillId="3" borderId="6" xfId="0" applyNumberFormat="1" applyFont="1" applyFill="1" applyBorder="1" applyAlignment="1">
      <alignment horizontal="center" vertical="top" wrapText="1"/>
    </xf>
    <xf numFmtId="0" fontId="7" fillId="3" borderId="5" xfId="0" applyFont="1" applyFill="1" applyBorder="1" applyAlignment="1">
      <alignment horizontal="center" vertical="center" wrapText="1"/>
    </xf>
    <xf numFmtId="49" fontId="7" fillId="3" borderId="4" xfId="0" applyNumberFormat="1" applyFont="1" applyFill="1" applyBorder="1" applyAlignment="1">
      <alignment horizontal="center" vertical="top" wrapText="1"/>
    </xf>
    <xf numFmtId="0" fontId="0" fillId="0" borderId="6" xfId="0" applyBorder="1"/>
    <xf numFmtId="0" fontId="0" fillId="0" borderId="1" xfId="0" applyBorder="1"/>
    <xf numFmtId="0" fontId="8" fillId="0" borderId="3" xfId="0" applyFont="1" applyBorder="1" applyAlignment="1">
      <alignment horizontal="left" vertical="top"/>
    </xf>
    <xf numFmtId="0" fontId="7" fillId="3" borderId="0" xfId="0" applyFont="1" applyFill="1" applyAlignment="1">
      <alignment horizontal="left" vertical="top" wrapText="1"/>
    </xf>
    <xf numFmtId="49" fontId="7" fillId="3" borderId="0" xfId="0" applyNumberFormat="1" applyFont="1" applyFill="1" applyAlignment="1">
      <alignment horizontal="center" vertical="top" wrapText="1"/>
    </xf>
    <xf numFmtId="0" fontId="7" fillId="3" borderId="0" xfId="0" applyFont="1" applyFill="1" applyAlignment="1">
      <alignment horizontal="center" vertical="top" wrapText="1"/>
    </xf>
    <xf numFmtId="0" fontId="0" fillId="0" borderId="0" xfId="0" applyAlignment="1">
      <alignment horizontal="left"/>
    </xf>
    <xf numFmtId="0" fontId="0" fillId="0" borderId="0" xfId="0" applyAlignment="1">
      <alignment horizontal="left" vertical="top"/>
    </xf>
    <xf numFmtId="0" fontId="7" fillId="0" borderId="5" xfId="0" applyFont="1" applyBorder="1" applyAlignment="1">
      <alignment vertical="top" wrapText="1"/>
    </xf>
    <xf numFmtId="49" fontId="7" fillId="0" borderId="4" xfId="0" applyNumberFormat="1" applyFont="1" applyBorder="1" applyAlignment="1">
      <alignment horizontal="center" vertical="top" wrapText="1"/>
    </xf>
    <xf numFmtId="0" fontId="8" fillId="0" borderId="13" xfId="0" applyFont="1" applyBorder="1" applyAlignment="1">
      <alignment horizontal="right" wrapText="1"/>
    </xf>
    <xf numFmtId="0" fontId="7" fillId="0" borderId="5" xfId="0" applyFont="1" applyBorder="1" applyAlignment="1">
      <alignment horizontal="left" vertical="top" wrapText="1"/>
    </xf>
    <xf numFmtId="2" fontId="7" fillId="0" borderId="5" xfId="0" applyNumberFormat="1" applyFont="1" applyBorder="1" applyAlignment="1">
      <alignment horizontal="center" vertical="top"/>
    </xf>
    <xf numFmtId="4" fontId="7" fillId="0" borderId="5" xfId="0" applyNumberFormat="1" applyFont="1" applyBorder="1" applyAlignment="1">
      <alignment horizontal="center" vertical="top"/>
    </xf>
    <xf numFmtId="43" fontId="7" fillId="0" borderId="5" xfId="1" applyFont="1" applyBorder="1" applyAlignment="1">
      <alignment horizontal="center" vertical="top"/>
    </xf>
    <xf numFmtId="0" fontId="8" fillId="3" borderId="0" xfId="0" applyFont="1" applyFill="1" applyAlignment="1">
      <alignment horizontal="right"/>
    </xf>
    <xf numFmtId="0" fontId="2" fillId="0" borderId="0" xfId="0" applyFont="1"/>
    <xf numFmtId="4" fontId="7" fillId="3" borderId="5" xfId="0" applyNumberFormat="1" applyFont="1" applyFill="1" applyBorder="1" applyAlignment="1">
      <alignment horizontal="center" vertical="top" wrapText="1"/>
    </xf>
    <xf numFmtId="0" fontId="12" fillId="3" borderId="4" xfId="0" applyFont="1" applyFill="1" applyBorder="1" applyAlignment="1">
      <alignment horizontal="center" vertical="top" wrapText="1"/>
    </xf>
    <xf numFmtId="0" fontId="1" fillId="0" borderId="0" xfId="0" applyFont="1"/>
    <xf numFmtId="0" fontId="8" fillId="0" borderId="0" xfId="0" applyFont="1" applyAlignment="1">
      <alignment vertical="center"/>
    </xf>
    <xf numFmtId="0" fontId="6" fillId="0" borderId="0" xfId="0" applyFont="1" applyAlignment="1">
      <alignment horizontal="left" vertical="center" indent="2"/>
    </xf>
    <xf numFmtId="49" fontId="7" fillId="3" borderId="3" xfId="0" applyNumberFormat="1" applyFont="1" applyFill="1" applyBorder="1" applyAlignment="1">
      <alignment horizontal="center" vertical="top" wrapText="1"/>
    </xf>
    <xf numFmtId="0" fontId="7" fillId="3" borderId="3" xfId="0" applyFont="1" applyFill="1" applyBorder="1" applyAlignment="1">
      <alignment horizontal="left" vertical="top" wrapText="1"/>
    </xf>
    <xf numFmtId="3" fontId="12" fillId="3" borderId="4" xfId="0" applyNumberFormat="1" applyFont="1" applyFill="1" applyBorder="1" applyAlignment="1">
      <alignment horizontal="center" vertical="top" wrapText="1"/>
    </xf>
    <xf numFmtId="0" fontId="8" fillId="2" borderId="1" xfId="0" applyFont="1" applyFill="1" applyBorder="1" applyAlignment="1">
      <alignment horizontal="center" vertical="top" wrapText="1"/>
    </xf>
    <xf numFmtId="0" fontId="7" fillId="2" borderId="1" xfId="0" applyFont="1" applyFill="1" applyBorder="1" applyAlignment="1">
      <alignment horizontal="center" vertical="top"/>
    </xf>
    <xf numFmtId="1" fontId="7" fillId="0" borderId="4" xfId="0" applyNumberFormat="1" applyFont="1" applyBorder="1" applyAlignment="1">
      <alignment horizontal="center" vertical="top" wrapText="1"/>
    </xf>
    <xf numFmtId="3" fontId="7" fillId="0" borderId="5" xfId="0" applyNumberFormat="1" applyFont="1" applyBorder="1" applyAlignment="1">
      <alignment horizontal="center" vertical="top" wrapText="1"/>
    </xf>
    <xf numFmtId="3" fontId="7" fillId="0" borderId="4" xfId="0" applyNumberFormat="1" applyFont="1" applyBorder="1" applyAlignment="1">
      <alignment horizontal="center" vertical="top" wrapText="1"/>
    </xf>
    <xf numFmtId="1" fontId="7" fillId="3" borderId="4" xfId="0" applyNumberFormat="1" applyFont="1" applyFill="1" applyBorder="1" applyAlignment="1">
      <alignment horizontal="center" vertical="top" wrapText="1"/>
    </xf>
    <xf numFmtId="0" fontId="0" fillId="0" borderId="0" xfId="0" applyAlignment="1">
      <alignment horizontal="center" vertical="top"/>
    </xf>
    <xf numFmtId="3" fontId="7" fillId="3" borderId="5" xfId="0" applyNumberFormat="1" applyFont="1" applyFill="1" applyBorder="1" applyAlignment="1">
      <alignment horizontal="center" vertical="top" wrapText="1"/>
    </xf>
    <xf numFmtId="49" fontId="7" fillId="3" borderId="4" xfId="0" applyNumberFormat="1" applyFont="1" applyFill="1" applyBorder="1" applyAlignment="1">
      <alignment horizontal="center" vertical="center" wrapText="1"/>
    </xf>
    <xf numFmtId="49" fontId="12" fillId="3" borderId="4" xfId="0" applyNumberFormat="1" applyFont="1" applyFill="1" applyBorder="1" applyAlignment="1">
      <alignment horizontal="center" vertical="center" wrapText="1"/>
    </xf>
    <xf numFmtId="2" fontId="12" fillId="3" borderId="6" xfId="0" applyNumberFormat="1" applyFont="1" applyFill="1" applyBorder="1" applyAlignment="1">
      <alignment horizontal="center" vertical="top" wrapText="1"/>
    </xf>
    <xf numFmtId="1" fontId="12" fillId="3" borderId="4" xfId="0" applyNumberFormat="1" applyFont="1" applyFill="1" applyBorder="1" applyAlignment="1">
      <alignment horizontal="center" vertical="center" wrapText="1"/>
    </xf>
    <xf numFmtId="49" fontId="7" fillId="3" borderId="6" xfId="0" applyNumberFormat="1" applyFont="1" applyFill="1" applyBorder="1" applyAlignment="1">
      <alignment horizontal="center" vertical="center"/>
    </xf>
    <xf numFmtId="3" fontId="7" fillId="3" borderId="4" xfId="0" applyNumberFormat="1" applyFont="1" applyFill="1" applyBorder="1" applyAlignment="1">
      <alignment horizontal="center" vertical="center"/>
    </xf>
    <xf numFmtId="0" fontId="7" fillId="3" borderId="7" xfId="0" applyFont="1" applyFill="1" applyBorder="1" applyAlignment="1">
      <alignment horizontal="left" vertical="top" wrapText="1"/>
    </xf>
    <xf numFmtId="0" fontId="7" fillId="3" borderId="7" xfId="0" applyFont="1" applyFill="1" applyBorder="1" applyAlignment="1">
      <alignment horizontal="center" vertical="top"/>
    </xf>
    <xf numFmtId="43" fontId="7" fillId="3" borderId="7" xfId="1" applyFont="1" applyFill="1" applyBorder="1" applyAlignment="1">
      <alignment horizontal="center" vertical="top"/>
    </xf>
    <xf numFmtId="2" fontId="7" fillId="3" borderId="7" xfId="0" applyNumberFormat="1" applyFont="1" applyFill="1" applyBorder="1" applyAlignment="1">
      <alignment horizontal="center" vertical="top"/>
    </xf>
    <xf numFmtId="0" fontId="7" fillId="3" borderId="3" xfId="0" applyFont="1" applyFill="1" applyBorder="1" applyAlignment="1">
      <alignment horizontal="center" vertical="top" wrapText="1"/>
    </xf>
    <xf numFmtId="167" fontId="8" fillId="0" borderId="1" xfId="0" applyNumberFormat="1" applyFont="1" applyBorder="1" applyAlignment="1">
      <alignment horizontal="center"/>
    </xf>
    <xf numFmtId="43" fontId="8" fillId="0" borderId="1" xfId="0" applyNumberFormat="1" applyFont="1" applyBorder="1" applyAlignment="1">
      <alignment horizontal="center" vertical="center"/>
    </xf>
    <xf numFmtId="167" fontId="8" fillId="0" borderId="1" xfId="0" applyNumberFormat="1" applyFont="1" applyBorder="1" applyAlignment="1">
      <alignment horizontal="center" vertical="center"/>
    </xf>
    <xf numFmtId="43" fontId="7" fillId="0" borderId="1" xfId="0" applyNumberFormat="1" applyFont="1" applyBorder="1" applyAlignment="1">
      <alignment horizontal="center" vertical="center"/>
    </xf>
    <xf numFmtId="167" fontId="7" fillId="0" borderId="1" xfId="0" applyNumberFormat="1" applyFont="1" applyBorder="1" applyAlignment="1">
      <alignment horizontal="center" vertical="center"/>
    </xf>
    <xf numFmtId="3" fontId="12" fillId="3" borderId="6" xfId="0" applyNumberFormat="1" applyFont="1" applyFill="1" applyBorder="1" applyAlignment="1">
      <alignment horizontal="center" vertical="top" wrapText="1"/>
    </xf>
    <xf numFmtId="3" fontId="7" fillId="3" borderId="6" xfId="0" applyNumberFormat="1" applyFont="1" applyFill="1" applyBorder="1" applyAlignment="1">
      <alignment horizontal="center" vertical="top" wrapText="1"/>
    </xf>
    <xf numFmtId="165" fontId="7" fillId="3" borderId="4" xfId="0" applyNumberFormat="1" applyFont="1" applyFill="1" applyBorder="1" applyAlignment="1">
      <alignment horizontal="center" vertical="center" wrapText="1"/>
    </xf>
    <xf numFmtId="0" fontId="26" fillId="0" borderId="0" xfId="0" applyFont="1"/>
    <xf numFmtId="0" fontId="23" fillId="0" borderId="0" xfId="0" applyFont="1" applyAlignment="1">
      <alignment horizontal="center"/>
    </xf>
    <xf numFmtId="4" fontId="7" fillId="0" borderId="5" xfId="0" applyNumberFormat="1" applyFont="1" applyBorder="1" applyAlignment="1">
      <alignment horizontal="center" vertical="top" wrapText="1"/>
    </xf>
    <xf numFmtId="2" fontId="12" fillId="0" borderId="4" xfId="0" applyNumberFormat="1" applyFont="1" applyBorder="1" applyAlignment="1">
      <alignment horizontal="center" vertical="center" wrapText="1"/>
    </xf>
    <xf numFmtId="2" fontId="7" fillId="0" borderId="4" xfId="0" applyNumberFormat="1" applyFont="1" applyBorder="1" applyAlignment="1">
      <alignment horizontal="center" vertical="center" wrapText="1"/>
    </xf>
    <xf numFmtId="1" fontId="7" fillId="0" borderId="5" xfId="0" applyNumberFormat="1" applyFont="1" applyBorder="1" applyAlignment="1">
      <alignment horizontal="center" vertical="top" wrapText="1"/>
    </xf>
    <xf numFmtId="0" fontId="33" fillId="0" borderId="0" xfId="0" applyFont="1"/>
    <xf numFmtId="0" fontId="33" fillId="0" borderId="0" xfId="0" applyFont="1" applyAlignment="1">
      <alignment wrapText="1"/>
    </xf>
    <xf numFmtId="0" fontId="36" fillId="0" borderId="0" xfId="0" applyFont="1"/>
    <xf numFmtId="168" fontId="12" fillId="0" borderId="4" xfId="0" applyNumberFormat="1" applyFont="1" applyBorder="1" applyAlignment="1">
      <alignment horizontal="center" vertical="center" wrapText="1"/>
    </xf>
    <xf numFmtId="168" fontId="7" fillId="0" borderId="4" xfId="0" applyNumberFormat="1" applyFont="1" applyBorder="1" applyAlignment="1">
      <alignment horizontal="center" vertical="center" wrapText="1"/>
    </xf>
    <xf numFmtId="167" fontId="0" fillId="0" borderId="0" xfId="0" applyNumberFormat="1" applyAlignment="1">
      <alignment horizontal="center"/>
    </xf>
    <xf numFmtId="0" fontId="7" fillId="3" borderId="6" xfId="0" applyFont="1" applyFill="1" applyBorder="1" applyAlignment="1">
      <alignment horizontal="center" vertical="top" wrapText="1"/>
    </xf>
    <xf numFmtId="0" fontId="7" fillId="0" borderId="6" xfId="0" applyFont="1" applyBorder="1" applyAlignment="1">
      <alignment horizontal="center" vertical="top" wrapText="1"/>
    </xf>
    <xf numFmtId="0" fontId="12" fillId="3" borderId="5" xfId="0" applyFont="1" applyFill="1" applyBorder="1" applyAlignment="1">
      <alignment horizontal="center" vertical="top" wrapText="1"/>
    </xf>
    <xf numFmtId="0" fontId="12" fillId="0" borderId="4" xfId="0" applyFont="1" applyBorder="1" applyAlignment="1">
      <alignment horizontal="center" vertical="top" wrapText="1"/>
    </xf>
    <xf numFmtId="0" fontId="12" fillId="0" borderId="5" xfId="0" applyFont="1" applyBorder="1" applyAlignment="1">
      <alignment horizontal="center" vertical="top" wrapText="1"/>
    </xf>
    <xf numFmtId="43" fontId="8" fillId="3" borderId="1" xfId="1" applyFont="1" applyFill="1" applyBorder="1" applyAlignment="1">
      <alignment horizontal="center" vertical="center"/>
    </xf>
    <xf numFmtId="167" fontId="8" fillId="3" borderId="1" xfId="1" applyNumberFormat="1" applyFont="1" applyFill="1" applyBorder="1" applyAlignment="1">
      <alignment horizontal="center" vertical="center"/>
    </xf>
    <xf numFmtId="0" fontId="7" fillId="0" borderId="4" xfId="0" applyFont="1" applyBorder="1" applyAlignment="1">
      <alignment horizontal="center" vertical="center"/>
    </xf>
    <xf numFmtId="167" fontId="8" fillId="0" borderId="1" xfId="1" applyNumberFormat="1" applyFont="1" applyFill="1" applyBorder="1" applyAlignment="1">
      <alignment horizontal="center" vertical="top"/>
    </xf>
    <xf numFmtId="49" fontId="7" fillId="0" borderId="6" xfId="0" applyNumberFormat="1" applyFont="1" applyBorder="1" applyAlignment="1">
      <alignment horizontal="center" vertical="top"/>
    </xf>
    <xf numFmtId="1" fontId="7" fillId="0" borderId="5" xfId="0" applyNumberFormat="1" applyFont="1" applyBorder="1" applyAlignment="1">
      <alignment horizontal="center" vertical="center" wrapText="1"/>
    </xf>
    <xf numFmtId="2" fontId="7" fillId="0" borderId="5"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4" fontId="7" fillId="0" borderId="4" xfId="0" applyNumberFormat="1" applyFont="1" applyBorder="1" applyAlignment="1">
      <alignment horizontal="center" vertical="top"/>
    </xf>
    <xf numFmtId="4" fontId="7" fillId="0" borderId="5" xfId="0" applyNumberFormat="1" applyFont="1" applyBorder="1" applyAlignment="1">
      <alignment horizontal="center" vertical="top"/>
    </xf>
    <xf numFmtId="4" fontId="7" fillId="0" borderId="6" xfId="0" applyNumberFormat="1" applyFont="1" applyBorder="1" applyAlignment="1">
      <alignment horizontal="center" vertical="top"/>
    </xf>
    <xf numFmtId="0" fontId="7" fillId="0" borderId="1" xfId="0" applyFont="1" applyBorder="1" applyAlignment="1">
      <alignment horizontal="left" vertical="top" wrapText="1"/>
    </xf>
    <xf numFmtId="43" fontId="7" fillId="0" borderId="4" xfId="1" applyFont="1" applyFill="1" applyBorder="1" applyAlignment="1">
      <alignment horizontal="center" vertical="top"/>
    </xf>
    <xf numFmtId="43" fontId="7" fillId="0" borderId="5" xfId="1" applyFont="1" applyFill="1" applyBorder="1" applyAlignment="1">
      <alignment horizontal="center" vertical="top"/>
    </xf>
    <xf numFmtId="43" fontId="7" fillId="0" borderId="6" xfId="1" applyFont="1" applyFill="1" applyBorder="1" applyAlignment="1">
      <alignment horizontal="center" vertical="top"/>
    </xf>
    <xf numFmtId="2" fontId="7" fillId="0" borderId="4" xfId="0" applyNumberFormat="1" applyFont="1" applyBorder="1" applyAlignment="1">
      <alignment horizontal="center" vertical="top"/>
    </xf>
    <xf numFmtId="2" fontId="7" fillId="0" borderId="5" xfId="0" applyNumberFormat="1" applyFont="1" applyBorder="1" applyAlignment="1">
      <alignment horizontal="center" vertical="top"/>
    </xf>
    <xf numFmtId="2" fontId="7" fillId="0" borderId="6" xfId="0" applyNumberFormat="1" applyFont="1" applyBorder="1" applyAlignment="1">
      <alignment horizontal="center" vertical="top"/>
    </xf>
    <xf numFmtId="0" fontId="7" fillId="0" borderId="4" xfId="0" applyFont="1" applyBorder="1" applyAlignment="1">
      <alignment horizontal="center" vertical="top" wrapText="1"/>
    </xf>
    <xf numFmtId="0" fontId="7" fillId="0" borderId="5" xfId="0" applyFont="1" applyBorder="1" applyAlignment="1">
      <alignment horizontal="center" vertical="top" wrapText="1"/>
    </xf>
    <xf numFmtId="0" fontId="7" fillId="0" borderId="6" xfId="0" applyFont="1" applyBorder="1" applyAlignment="1">
      <alignment horizontal="center" vertical="top" wrapText="1"/>
    </xf>
    <xf numFmtId="0" fontId="7" fillId="0" borderId="1" xfId="0" applyFont="1" applyBorder="1" applyAlignment="1">
      <alignment horizontal="center" vertical="center"/>
    </xf>
    <xf numFmtId="0" fontId="8" fillId="0" borderId="3" xfId="0" applyFont="1" applyBorder="1" applyAlignment="1">
      <alignment horizontal="left" vertical="top"/>
    </xf>
    <xf numFmtId="0" fontId="8" fillId="2" borderId="2" xfId="0" applyFont="1" applyFill="1" applyBorder="1" applyAlignment="1">
      <alignment horizontal="center" vertical="center"/>
    </xf>
    <xf numFmtId="0" fontId="8" fillId="2" borderId="7" xfId="0" applyFont="1" applyFill="1" applyBorder="1" applyAlignment="1">
      <alignment horizontal="center" vertical="center"/>
    </xf>
    <xf numFmtId="0" fontId="8" fillId="2" borderId="8"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7" xfId="0" applyFont="1" applyFill="1" applyBorder="1" applyAlignment="1">
      <alignment horizontal="center" vertical="center"/>
    </xf>
    <xf numFmtId="0" fontId="7" fillId="2" borderId="8"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1" xfId="0" applyFont="1" applyFill="1" applyBorder="1" applyAlignment="1">
      <alignment horizontal="center" vertical="center" wrapText="1"/>
    </xf>
    <xf numFmtId="0" fontId="7" fillId="2" borderId="1" xfId="0" applyFont="1" applyFill="1" applyBorder="1" applyAlignment="1">
      <alignment horizontal="center" vertical="center"/>
    </xf>
    <xf numFmtId="0" fontId="7" fillId="0" borderId="2"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7" fillId="0" borderId="4" xfId="0" applyFont="1" applyBorder="1" applyAlignment="1">
      <alignment vertical="top" wrapText="1"/>
    </xf>
    <xf numFmtId="0" fontId="7" fillId="0" borderId="5" xfId="0" applyFont="1" applyBorder="1" applyAlignment="1">
      <alignment vertical="top" wrapText="1"/>
    </xf>
    <xf numFmtId="0" fontId="7" fillId="0" borderId="6" xfId="0" applyFont="1" applyBorder="1" applyAlignment="1">
      <alignment vertical="top" wrapText="1"/>
    </xf>
    <xf numFmtId="0" fontId="7" fillId="3" borderId="4" xfId="0" applyFont="1" applyFill="1" applyBorder="1" applyAlignment="1">
      <alignment vertical="top" wrapText="1"/>
    </xf>
    <xf numFmtId="0" fontId="7" fillId="3" borderId="5" xfId="0" applyFont="1" applyFill="1" applyBorder="1" applyAlignment="1">
      <alignment vertical="top" wrapText="1"/>
    </xf>
    <xf numFmtId="0" fontId="7" fillId="3" borderId="6" xfId="0" applyFont="1" applyFill="1" applyBorder="1" applyAlignment="1">
      <alignment vertical="top" wrapText="1"/>
    </xf>
    <xf numFmtId="0" fontId="7" fillId="0" borderId="1" xfId="0" applyFont="1" applyBorder="1" applyAlignment="1">
      <alignment horizontal="left" vertical="center" wrapText="1"/>
    </xf>
    <xf numFmtId="0" fontId="7" fillId="0" borderId="2" xfId="0" applyFont="1" applyBorder="1" applyAlignment="1">
      <alignment horizontal="left" vertical="center" wrapText="1"/>
    </xf>
    <xf numFmtId="0" fontId="7" fillId="0" borderId="1" xfId="0" applyFont="1" applyBorder="1" applyAlignment="1">
      <alignment horizontal="left" vertical="center"/>
    </xf>
    <xf numFmtId="0" fontId="8" fillId="3" borderId="1" xfId="0" applyFont="1" applyFill="1" applyBorder="1" applyAlignment="1">
      <alignment horizontal="right"/>
    </xf>
    <xf numFmtId="0" fontId="0" fillId="0" borderId="4" xfId="0" applyBorder="1" applyAlignment="1">
      <alignment horizontal="center"/>
    </xf>
    <xf numFmtId="0" fontId="0" fillId="0" borderId="9" xfId="0" applyBorder="1" applyAlignment="1">
      <alignment horizontal="center"/>
    </xf>
    <xf numFmtId="0" fontId="7" fillId="0" borderId="4" xfId="0" applyFont="1" applyBorder="1" applyAlignment="1">
      <alignment horizontal="left" vertical="top" wrapText="1"/>
    </xf>
    <xf numFmtId="0" fontId="7" fillId="0" borderId="5" xfId="0" applyFont="1" applyBorder="1" applyAlignment="1">
      <alignment horizontal="left" vertical="top" wrapText="1"/>
    </xf>
    <xf numFmtId="0" fontId="7" fillId="0" borderId="6" xfId="0" applyFont="1" applyBorder="1" applyAlignment="1">
      <alignment horizontal="left" vertical="top" wrapText="1"/>
    </xf>
    <xf numFmtId="0" fontId="7" fillId="3" borderId="4" xfId="0" applyFont="1" applyFill="1" applyBorder="1" applyAlignment="1">
      <alignment horizontal="left" vertical="top" wrapText="1"/>
    </xf>
    <xf numFmtId="0" fontId="7" fillId="3" borderId="5" xfId="0" applyFont="1" applyFill="1" applyBorder="1" applyAlignment="1">
      <alignment horizontal="left" vertical="top" wrapText="1"/>
    </xf>
    <xf numFmtId="0" fontId="7" fillId="3" borderId="6" xfId="0" applyFont="1" applyFill="1" applyBorder="1" applyAlignment="1">
      <alignment horizontal="left" vertical="top" wrapText="1"/>
    </xf>
    <xf numFmtId="0" fontId="7" fillId="0" borderId="4" xfId="0" applyFont="1" applyBorder="1" applyAlignment="1">
      <alignment horizontal="center" vertical="top"/>
    </xf>
    <xf numFmtId="0" fontId="7" fillId="0" borderId="5" xfId="0" applyFont="1" applyBorder="1" applyAlignment="1">
      <alignment horizontal="center" vertical="top"/>
    </xf>
    <xf numFmtId="0" fontId="7" fillId="0" borderId="6" xfId="0" applyFont="1" applyBorder="1" applyAlignment="1">
      <alignment horizontal="center" vertical="top"/>
    </xf>
    <xf numFmtId="0" fontId="7" fillId="3" borderId="4" xfId="0" applyFont="1" applyFill="1" applyBorder="1" applyAlignment="1">
      <alignment horizontal="center" vertical="top"/>
    </xf>
    <xf numFmtId="0" fontId="7" fillId="3" borderId="5" xfId="0" applyFont="1" applyFill="1" applyBorder="1" applyAlignment="1">
      <alignment horizontal="center" vertical="top"/>
    </xf>
    <xf numFmtId="0" fontId="7" fillId="3" borderId="6" xfId="0" applyFont="1" applyFill="1" applyBorder="1" applyAlignment="1">
      <alignment horizontal="center" vertical="top"/>
    </xf>
    <xf numFmtId="0" fontId="7" fillId="0" borderId="14" xfId="0" applyFont="1" applyBorder="1" applyAlignment="1">
      <alignment horizontal="center" vertical="top" wrapText="1"/>
    </xf>
    <xf numFmtId="4" fontId="7" fillId="0" borderId="1" xfId="0" applyNumberFormat="1" applyFont="1" applyBorder="1" applyAlignment="1">
      <alignment horizontal="center" vertical="top" wrapText="1"/>
    </xf>
    <xf numFmtId="0" fontId="7" fillId="0" borderId="1" xfId="0" applyFont="1" applyBorder="1" applyAlignment="1">
      <alignment horizontal="left" wrapText="1"/>
    </xf>
    <xf numFmtId="2" fontId="7" fillId="0" borderId="1" xfId="0" applyNumberFormat="1" applyFont="1" applyBorder="1" applyAlignment="1">
      <alignment horizontal="center" vertical="top"/>
    </xf>
    <xf numFmtId="0" fontId="8" fillId="0" borderId="1" xfId="0" applyFont="1" applyBorder="1" applyAlignment="1">
      <alignment horizontal="left" wrapText="1"/>
    </xf>
    <xf numFmtId="4" fontId="7" fillId="0" borderId="1" xfId="0" applyNumberFormat="1" applyFont="1" applyBorder="1" applyAlignment="1">
      <alignment horizontal="center" vertical="top"/>
    </xf>
    <xf numFmtId="0" fontId="7" fillId="0" borderId="1" xfId="0" applyFont="1" applyBorder="1" applyAlignment="1">
      <alignment horizontal="center" vertical="top"/>
    </xf>
    <xf numFmtId="0" fontId="8" fillId="0" borderId="3" xfId="0" applyFont="1" applyBorder="1" applyAlignment="1">
      <alignment horizontal="left"/>
    </xf>
    <xf numFmtId="0" fontId="7" fillId="0" borderId="2" xfId="0" applyFont="1" applyBorder="1" applyAlignment="1">
      <alignment horizontal="left" wrapText="1"/>
    </xf>
    <xf numFmtId="0" fontId="7" fillId="0" borderId="7" xfId="0" applyFont="1" applyBorder="1" applyAlignment="1">
      <alignment horizontal="left" wrapText="1"/>
    </xf>
    <xf numFmtId="0" fontId="7" fillId="0" borderId="8" xfId="0" applyFont="1" applyBorder="1" applyAlignment="1">
      <alignment horizontal="left" wrapText="1"/>
    </xf>
    <xf numFmtId="2" fontId="7" fillId="0" borderId="2" xfId="0" applyNumberFormat="1" applyFont="1" applyBorder="1" applyAlignment="1">
      <alignment horizontal="center" vertical="top"/>
    </xf>
    <xf numFmtId="2" fontId="7" fillId="0" borderId="7" xfId="0" applyNumberFormat="1" applyFont="1" applyBorder="1" applyAlignment="1">
      <alignment horizontal="center" vertical="top"/>
    </xf>
    <xf numFmtId="2" fontId="7" fillId="0" borderId="8" xfId="0" applyNumberFormat="1" applyFont="1" applyBorder="1" applyAlignment="1">
      <alignment horizontal="center" vertical="top"/>
    </xf>
    <xf numFmtId="0" fontId="7" fillId="0" borderId="9" xfId="0" applyFont="1" applyBorder="1" applyAlignment="1">
      <alignment vertical="top"/>
    </xf>
    <xf numFmtId="0" fontId="7" fillId="0" borderId="10" xfId="0" applyFont="1" applyBorder="1" applyAlignment="1">
      <alignment vertical="top"/>
    </xf>
    <xf numFmtId="0" fontId="7" fillId="0" borderId="11" xfId="0" applyFont="1" applyBorder="1" applyAlignment="1">
      <alignment vertical="top"/>
    </xf>
    <xf numFmtId="0" fontId="7" fillId="0" borderId="12" xfId="0" applyFont="1" applyBorder="1" applyAlignment="1">
      <alignment vertical="top"/>
    </xf>
    <xf numFmtId="0" fontId="7" fillId="0" borderId="9" xfId="0" applyFont="1" applyBorder="1" applyAlignment="1">
      <alignment vertical="top" wrapText="1"/>
    </xf>
    <xf numFmtId="0" fontId="7" fillId="0" borderId="13" xfId="0" applyFont="1" applyBorder="1" applyAlignment="1">
      <alignment vertical="top" wrapText="1"/>
    </xf>
    <xf numFmtId="0" fontId="7" fillId="0" borderId="10" xfId="0" applyFont="1" applyBorder="1" applyAlignment="1">
      <alignment vertical="top" wrapText="1"/>
    </xf>
    <xf numFmtId="0" fontId="7" fillId="0" borderId="11" xfId="0" applyFont="1" applyBorder="1" applyAlignment="1">
      <alignment vertical="top" wrapText="1"/>
    </xf>
    <xf numFmtId="0" fontId="7" fillId="0" borderId="3" xfId="0" applyFont="1" applyBorder="1" applyAlignment="1">
      <alignment vertical="top" wrapText="1"/>
    </xf>
    <xf numFmtId="0" fontId="7" fillId="0" borderId="12" xfId="0" applyFont="1" applyBorder="1" applyAlignment="1">
      <alignment vertical="top" wrapText="1"/>
    </xf>
    <xf numFmtId="3" fontId="7" fillId="0" borderId="4" xfId="0" applyNumberFormat="1" applyFont="1" applyBorder="1" applyAlignment="1">
      <alignment horizontal="center" vertical="center" wrapText="1"/>
    </xf>
    <xf numFmtId="0" fontId="7" fillId="0" borderId="4" xfId="0" applyFont="1" applyBorder="1" applyAlignment="1">
      <alignment horizontal="center" vertical="center"/>
    </xf>
    <xf numFmtId="49" fontId="7" fillId="0" borderId="11" xfId="0" applyNumberFormat="1" applyFont="1" applyBorder="1" applyAlignment="1">
      <alignment horizontal="center" vertical="top" wrapText="1"/>
    </xf>
    <xf numFmtId="49" fontId="7" fillId="0" borderId="3" xfId="0" applyNumberFormat="1" applyFont="1" applyBorder="1" applyAlignment="1">
      <alignment horizontal="center" vertical="top" wrapText="1"/>
    </xf>
    <xf numFmtId="49" fontId="7" fillId="0" borderId="12" xfId="0" applyNumberFormat="1" applyFont="1" applyBorder="1" applyAlignment="1">
      <alignment horizontal="center" vertical="top" wrapText="1"/>
    </xf>
    <xf numFmtId="0" fontId="7" fillId="0" borderId="4" xfId="0" applyFont="1" applyBorder="1" applyAlignment="1">
      <alignment vertical="top"/>
    </xf>
    <xf numFmtId="0" fontId="7" fillId="0" borderId="6" xfId="0" applyFont="1" applyBorder="1" applyAlignment="1">
      <alignment vertical="top"/>
    </xf>
    <xf numFmtId="0" fontId="8" fillId="0" borderId="0" xfId="0" applyFont="1" applyAlignment="1">
      <alignment horizontal="center"/>
    </xf>
    <xf numFmtId="0" fontId="8" fillId="0" borderId="0" xfId="0" applyFont="1" applyAlignment="1">
      <alignment horizontal="right"/>
    </xf>
    <xf numFmtId="0" fontId="8" fillId="3" borderId="0" xfId="0" applyFont="1" applyFill="1" applyAlignment="1">
      <alignment horizontal="left"/>
    </xf>
    <xf numFmtId="0" fontId="8" fillId="2" borderId="1" xfId="0" applyFont="1" applyFill="1" applyBorder="1" applyAlignment="1">
      <alignment horizontal="center"/>
    </xf>
    <xf numFmtId="0" fontId="7" fillId="2" borderId="1" xfId="0" applyFont="1" applyFill="1" applyBorder="1" applyAlignment="1">
      <alignment horizontal="center"/>
    </xf>
    <xf numFmtId="0" fontId="7" fillId="3" borderId="5" xfId="0" applyFont="1" applyFill="1" applyBorder="1" applyAlignment="1">
      <alignment horizontal="left" vertical="top"/>
    </xf>
    <xf numFmtId="0" fontId="7" fillId="3" borderId="6" xfId="0" applyFont="1" applyFill="1" applyBorder="1" applyAlignment="1">
      <alignment horizontal="left" vertical="top"/>
    </xf>
    <xf numFmtId="0" fontId="0" fillId="0" borderId="5" xfId="0" applyBorder="1" applyAlignment="1">
      <alignment horizontal="center"/>
    </xf>
    <xf numFmtId="0" fontId="0" fillId="0" borderId="15" xfId="0" applyBorder="1" applyAlignment="1">
      <alignment horizontal="center"/>
    </xf>
    <xf numFmtId="167" fontId="7" fillId="0" borderId="4" xfId="1" applyNumberFormat="1" applyFont="1" applyFill="1" applyBorder="1" applyAlignment="1">
      <alignment horizontal="center" vertical="top"/>
    </xf>
    <xf numFmtId="167" fontId="7" fillId="0" borderId="5" xfId="1" applyNumberFormat="1" applyFont="1" applyFill="1" applyBorder="1" applyAlignment="1">
      <alignment horizontal="center" vertical="top"/>
    </xf>
    <xf numFmtId="167" fontId="7" fillId="0" borderId="6" xfId="1" applyNumberFormat="1" applyFont="1" applyFill="1" applyBorder="1" applyAlignment="1">
      <alignment horizontal="center" vertical="top"/>
    </xf>
    <xf numFmtId="0" fontId="8" fillId="3" borderId="4" xfId="0" applyFont="1" applyFill="1" applyBorder="1" applyAlignment="1">
      <alignment horizontal="left" vertical="top"/>
    </xf>
    <xf numFmtId="0" fontId="8" fillId="3" borderId="6" xfId="0" applyFont="1" applyFill="1" applyBorder="1" applyAlignment="1">
      <alignment horizontal="left" vertical="top"/>
    </xf>
    <xf numFmtId="0" fontId="7" fillId="0" borderId="4" xfId="0" applyFont="1" applyBorder="1" applyAlignment="1">
      <alignment horizontal="left" vertical="top"/>
    </xf>
    <xf numFmtId="0" fontId="7" fillId="0" borderId="5" xfId="0" applyFont="1" applyBorder="1" applyAlignment="1">
      <alignment horizontal="left" vertical="top"/>
    </xf>
    <xf numFmtId="0" fontId="7" fillId="0" borderId="6" xfId="0" applyFont="1" applyBorder="1" applyAlignment="1">
      <alignment horizontal="left" vertical="top"/>
    </xf>
    <xf numFmtId="0" fontId="8" fillId="3" borderId="4" xfId="0" applyFont="1" applyFill="1" applyBorder="1" applyAlignment="1">
      <alignment vertical="top"/>
    </xf>
    <xf numFmtId="0" fontId="8" fillId="3" borderId="6" xfId="0" applyFont="1" applyFill="1" applyBorder="1" applyAlignment="1">
      <alignment vertical="top"/>
    </xf>
    <xf numFmtId="0" fontId="8" fillId="0" borderId="4" xfId="0" applyFont="1" applyBorder="1" applyAlignment="1">
      <alignment vertical="top" wrapText="1"/>
    </xf>
    <xf numFmtId="0" fontId="8" fillId="0" borderId="5" xfId="0" applyFont="1" applyBorder="1" applyAlignment="1">
      <alignment vertical="top" wrapText="1"/>
    </xf>
    <xf numFmtId="0" fontId="8" fillId="0" borderId="6" xfId="0" applyFont="1" applyBorder="1" applyAlignment="1">
      <alignment vertical="top" wrapText="1"/>
    </xf>
    <xf numFmtId="0" fontId="8" fillId="0" borderId="4" xfId="0" applyFont="1" applyBorder="1" applyAlignment="1">
      <alignment horizontal="left" vertical="top" wrapText="1"/>
    </xf>
    <xf numFmtId="0" fontId="8" fillId="0" borderId="5" xfId="0" applyFont="1" applyBorder="1" applyAlignment="1">
      <alignment horizontal="left" vertical="top" wrapText="1"/>
    </xf>
    <xf numFmtId="0" fontId="8" fillId="0" borderId="6" xfId="0" applyFont="1" applyBorder="1" applyAlignment="1">
      <alignment horizontal="left" vertical="top" wrapText="1"/>
    </xf>
    <xf numFmtId="0" fontId="34" fillId="0" borderId="4" xfId="0" applyFont="1" applyBorder="1" applyAlignment="1">
      <alignment horizontal="left" vertical="top" wrapText="1"/>
    </xf>
    <xf numFmtId="0" fontId="7" fillId="3" borderId="4" xfId="0" applyFont="1" applyFill="1" applyBorder="1" applyAlignment="1">
      <alignment horizontal="left" vertical="top"/>
    </xf>
    <xf numFmtId="0" fontId="8" fillId="0" borderId="4" xfId="0" applyFont="1" applyBorder="1" applyAlignment="1">
      <alignment horizontal="left" vertical="top"/>
    </xf>
    <xf numFmtId="0" fontId="8" fillId="0" borderId="6" xfId="0" applyFont="1" applyBorder="1" applyAlignment="1">
      <alignment horizontal="left" vertical="top"/>
    </xf>
    <xf numFmtId="0" fontId="34" fillId="0" borderId="5" xfId="0" applyFont="1" applyBorder="1" applyAlignment="1">
      <alignment horizontal="left" vertical="top" wrapText="1"/>
    </xf>
    <xf numFmtId="0" fontId="8" fillId="0" borderId="5" xfId="0" applyFont="1" applyBorder="1" applyAlignment="1">
      <alignment horizontal="left" vertical="top"/>
    </xf>
    <xf numFmtId="0" fontId="8" fillId="0" borderId="4" xfId="0" applyFont="1" applyBorder="1" applyAlignment="1">
      <alignment vertical="top"/>
    </xf>
    <xf numFmtId="0" fontId="8" fillId="0" borderId="6" xfId="0" applyFont="1" applyBorder="1" applyAlignment="1">
      <alignment vertical="top"/>
    </xf>
    <xf numFmtId="0" fontId="8" fillId="0" borderId="0" xfId="0" applyFont="1" applyAlignment="1">
      <alignment horizontal="center" vertical="center"/>
    </xf>
    <xf numFmtId="0" fontId="8" fillId="0" borderId="3" xfId="0" applyFont="1" applyBorder="1" applyAlignment="1">
      <alignment horizontal="left" vertical="top" wrapText="1"/>
    </xf>
    <xf numFmtId="0" fontId="7" fillId="0" borderId="6" xfId="0" applyFont="1" applyBorder="1" applyAlignment="1">
      <alignment horizontal="center" vertical="center"/>
    </xf>
    <xf numFmtId="49" fontId="7" fillId="3" borderId="11" xfId="0" applyNumberFormat="1" applyFont="1" applyFill="1" applyBorder="1" applyAlignment="1">
      <alignment horizontal="center" vertical="top" wrapText="1"/>
    </xf>
    <xf numFmtId="49" fontId="7" fillId="3" borderId="3" xfId="0" applyNumberFormat="1" applyFont="1" applyFill="1" applyBorder="1" applyAlignment="1">
      <alignment horizontal="center" vertical="top" wrapText="1"/>
    </xf>
    <xf numFmtId="49" fontId="7" fillId="3" borderId="12" xfId="0" applyNumberFormat="1" applyFont="1" applyFill="1" applyBorder="1" applyAlignment="1">
      <alignment horizontal="center" vertical="top" wrapText="1"/>
    </xf>
    <xf numFmtId="4" fontId="7" fillId="3" borderId="4" xfId="0" applyNumberFormat="1" applyFont="1" applyFill="1" applyBorder="1" applyAlignment="1">
      <alignment horizontal="center" vertical="top" wrapText="1"/>
    </xf>
    <xf numFmtId="4" fontId="7" fillId="3" borderId="5" xfId="0" applyNumberFormat="1" applyFont="1" applyFill="1" applyBorder="1" applyAlignment="1">
      <alignment horizontal="center" vertical="top" wrapText="1"/>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7" fillId="0" borderId="12" xfId="0" applyFont="1" applyBorder="1" applyAlignment="1">
      <alignment horizontal="center" vertical="center"/>
    </xf>
    <xf numFmtId="0" fontId="8" fillId="2" borderId="4"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7" fillId="0" borderId="1" xfId="0" applyFont="1" applyBorder="1" applyAlignment="1">
      <alignment vertical="top" wrapText="1"/>
    </xf>
    <xf numFmtId="0" fontId="7" fillId="3" borderId="4" xfId="0" applyFont="1" applyFill="1" applyBorder="1" applyAlignment="1">
      <alignment horizontal="center" vertical="top" wrapText="1"/>
    </xf>
    <xf numFmtId="0" fontId="7" fillId="3" borderId="5" xfId="0" applyFont="1" applyFill="1" applyBorder="1" applyAlignment="1">
      <alignment horizontal="center" vertical="top" wrapText="1"/>
    </xf>
    <xf numFmtId="0" fontId="7" fillId="3" borderId="6" xfId="0" applyFont="1" applyFill="1" applyBorder="1" applyAlignment="1">
      <alignment horizontal="center" vertical="top" wrapText="1"/>
    </xf>
    <xf numFmtId="0" fontId="8" fillId="0" borderId="0" xfId="0" applyFont="1" applyAlignment="1">
      <alignment horizontal="left"/>
    </xf>
    <xf numFmtId="43" fontId="7" fillId="3" borderId="4" xfId="1" applyFont="1" applyFill="1" applyBorder="1" applyAlignment="1">
      <alignment horizontal="center" vertical="top"/>
    </xf>
    <xf numFmtId="43" fontId="7" fillId="3" borderId="5" xfId="1" applyFont="1" applyFill="1" applyBorder="1" applyAlignment="1">
      <alignment horizontal="center" vertical="top"/>
    </xf>
    <xf numFmtId="2" fontId="7" fillId="3" borderId="4" xfId="0" applyNumberFormat="1" applyFont="1" applyFill="1" applyBorder="1" applyAlignment="1">
      <alignment horizontal="center" vertical="top"/>
    </xf>
    <xf numFmtId="2" fontId="7" fillId="3" borderId="5" xfId="0" applyNumberFormat="1" applyFont="1" applyFill="1" applyBorder="1" applyAlignment="1">
      <alignment horizontal="center" vertical="top"/>
    </xf>
    <xf numFmtId="4" fontId="7" fillId="3" borderId="4" xfId="0" applyNumberFormat="1" applyFont="1" applyFill="1" applyBorder="1" applyAlignment="1">
      <alignment horizontal="center" vertical="top"/>
    </xf>
    <xf numFmtId="4" fontId="7" fillId="3" borderId="5" xfId="0" applyNumberFormat="1" applyFont="1" applyFill="1" applyBorder="1" applyAlignment="1">
      <alignment horizontal="center" vertical="top"/>
    </xf>
    <xf numFmtId="0" fontId="0" fillId="0" borderId="5" xfId="0" applyBorder="1"/>
    <xf numFmtId="43" fontId="7" fillId="3" borderId="6" xfId="1" applyFont="1" applyFill="1" applyBorder="1" applyAlignment="1">
      <alignment horizontal="center" vertical="top"/>
    </xf>
    <xf numFmtId="2" fontId="7" fillId="3" borderId="6" xfId="0" applyNumberFormat="1" applyFont="1" applyFill="1" applyBorder="1" applyAlignment="1">
      <alignment horizontal="center" vertical="top"/>
    </xf>
    <xf numFmtId="0" fontId="8" fillId="0" borderId="1" xfId="0" applyFont="1" applyBorder="1" applyAlignment="1">
      <alignment horizontal="right" vertical="center"/>
    </xf>
    <xf numFmtId="4" fontId="7" fillId="3" borderId="6" xfId="0" applyNumberFormat="1" applyFont="1" applyFill="1" applyBorder="1" applyAlignment="1">
      <alignment horizontal="center" vertical="top"/>
    </xf>
    <xf numFmtId="2" fontId="7" fillId="3" borderId="4" xfId="1" applyNumberFormat="1" applyFont="1" applyFill="1" applyBorder="1" applyAlignment="1">
      <alignment horizontal="center" vertical="top"/>
    </xf>
    <xf numFmtId="2" fontId="7" fillId="3" borderId="5" xfId="1" applyNumberFormat="1" applyFont="1" applyFill="1" applyBorder="1" applyAlignment="1">
      <alignment horizontal="center" vertical="top"/>
    </xf>
    <xf numFmtId="0" fontId="7" fillId="0" borderId="2" xfId="0" applyFont="1" applyBorder="1" applyAlignment="1">
      <alignment horizontal="left" vertical="top" wrapText="1"/>
    </xf>
    <xf numFmtId="0" fontId="7" fillId="0" borderId="7" xfId="0" applyFont="1" applyBorder="1" applyAlignment="1">
      <alignment horizontal="left" vertical="top" wrapText="1"/>
    </xf>
    <xf numFmtId="0" fontId="7" fillId="0" borderId="8" xfId="0" applyFont="1" applyBorder="1" applyAlignment="1">
      <alignment horizontal="left" vertical="top" wrapText="1"/>
    </xf>
    <xf numFmtId="0" fontId="0" fillId="0" borderId="0" xfId="0"/>
    <xf numFmtId="2" fontId="7" fillId="3" borderId="6" xfId="1" applyNumberFormat="1" applyFont="1" applyFill="1" applyBorder="1" applyAlignment="1">
      <alignment horizontal="center" vertical="top"/>
    </xf>
    <xf numFmtId="0" fontId="7" fillId="3" borderId="13" xfId="0" applyFont="1" applyFill="1" applyBorder="1" applyAlignment="1">
      <alignment horizontal="center" vertical="top"/>
    </xf>
    <xf numFmtId="0" fontId="7" fillId="3" borderId="0" xfId="0" applyFont="1" applyFill="1" applyAlignment="1">
      <alignment horizontal="center" vertical="top"/>
    </xf>
    <xf numFmtId="0" fontId="7" fillId="3" borderId="3" xfId="0" applyFont="1" applyFill="1" applyBorder="1" applyAlignment="1">
      <alignment horizontal="center" vertical="top"/>
    </xf>
    <xf numFmtId="0" fontId="12" fillId="3" borderId="4" xfId="0" applyFont="1" applyFill="1" applyBorder="1" applyAlignment="1">
      <alignment horizontal="left" vertical="top" wrapText="1"/>
    </xf>
    <xf numFmtId="0" fontId="12" fillId="3" borderId="6" xfId="0" applyFont="1" applyFill="1" applyBorder="1" applyAlignment="1">
      <alignment horizontal="left" vertical="top" wrapText="1"/>
    </xf>
    <xf numFmtId="4" fontId="7" fillId="3" borderId="6" xfId="0" applyNumberFormat="1" applyFont="1" applyFill="1" applyBorder="1" applyAlignment="1">
      <alignment horizontal="center" vertical="top" wrapText="1"/>
    </xf>
    <xf numFmtId="3" fontId="7" fillId="3" borderId="4" xfId="0" applyNumberFormat="1" applyFont="1" applyFill="1" applyBorder="1" applyAlignment="1">
      <alignment horizontal="center" vertical="center" wrapText="1"/>
    </xf>
    <xf numFmtId="0" fontId="7" fillId="3" borderId="4" xfId="0" applyFont="1" applyFill="1" applyBorder="1" applyAlignment="1">
      <alignment horizontal="center" vertical="center"/>
    </xf>
    <xf numFmtId="0" fontId="7" fillId="3" borderId="4" xfId="0" applyFont="1" applyFill="1" applyBorder="1" applyAlignment="1">
      <alignment horizontal="center" vertical="center" wrapText="1"/>
    </xf>
    <xf numFmtId="4" fontId="7" fillId="3" borderId="2" xfId="0" applyNumberFormat="1" applyFont="1" applyFill="1" applyBorder="1" applyAlignment="1">
      <alignment horizontal="center" vertical="top"/>
    </xf>
    <xf numFmtId="4" fontId="7" fillId="3" borderId="7" xfId="0" applyNumberFormat="1" applyFont="1" applyFill="1" applyBorder="1" applyAlignment="1">
      <alignment horizontal="center" vertical="top"/>
    </xf>
    <xf numFmtId="4" fontId="7" fillId="3" borderId="8" xfId="0" applyNumberFormat="1" applyFont="1" applyFill="1" applyBorder="1" applyAlignment="1">
      <alignment horizontal="center" vertical="top"/>
    </xf>
    <xf numFmtId="4" fontId="7" fillId="3" borderId="2" xfId="0" applyNumberFormat="1" applyFont="1" applyFill="1" applyBorder="1" applyAlignment="1">
      <alignment horizontal="left" vertical="top"/>
    </xf>
    <xf numFmtId="4" fontId="7" fillId="3" borderId="7" xfId="0" applyNumberFormat="1" applyFont="1" applyFill="1" applyBorder="1" applyAlignment="1">
      <alignment horizontal="left" vertical="top"/>
    </xf>
    <xf numFmtId="4" fontId="7" fillId="3" borderId="8" xfId="0" applyNumberFormat="1" applyFont="1" applyFill="1" applyBorder="1" applyAlignment="1">
      <alignment horizontal="left" vertical="top"/>
    </xf>
    <xf numFmtId="0" fontId="8" fillId="0" borderId="2" xfId="0" applyFont="1" applyBorder="1" applyAlignment="1">
      <alignment horizontal="left" wrapText="1"/>
    </xf>
    <xf numFmtId="0" fontId="8" fillId="0" borderId="7" xfId="0" applyFont="1" applyBorder="1" applyAlignment="1">
      <alignment horizontal="left" wrapText="1"/>
    </xf>
    <xf numFmtId="0" fontId="8" fillId="0" borderId="8" xfId="0" applyFont="1" applyBorder="1" applyAlignment="1">
      <alignment horizontal="left" wrapText="1"/>
    </xf>
    <xf numFmtId="4" fontId="7" fillId="3" borderId="1" xfId="0" applyNumberFormat="1" applyFont="1" applyFill="1" applyBorder="1" applyAlignment="1">
      <alignment horizontal="center" vertical="top"/>
    </xf>
    <xf numFmtId="0" fontId="8" fillId="0" borderId="1" xfId="0" applyFont="1" applyBorder="1" applyAlignment="1">
      <alignment horizontal="right"/>
    </xf>
    <xf numFmtId="0" fontId="7" fillId="3" borderId="13" xfId="0" applyFont="1" applyFill="1" applyBorder="1" applyAlignment="1">
      <alignment horizontal="left" vertical="top" wrapText="1"/>
    </xf>
    <xf numFmtId="0" fontId="7" fillId="3" borderId="0" xfId="0" applyFont="1" applyFill="1" applyAlignment="1">
      <alignment horizontal="left" vertical="top" wrapText="1"/>
    </xf>
    <xf numFmtId="0" fontId="7" fillId="3" borderId="3" xfId="0" applyFont="1" applyFill="1" applyBorder="1" applyAlignment="1">
      <alignment horizontal="left" vertical="top" wrapText="1"/>
    </xf>
    <xf numFmtId="0" fontId="8" fillId="3" borderId="9" xfId="0" applyFont="1" applyFill="1" applyBorder="1" applyAlignment="1">
      <alignment horizontal="right" vertical="center" wrapText="1"/>
    </xf>
    <xf numFmtId="0" fontId="8" fillId="3" borderId="13" xfId="0" applyFont="1" applyFill="1" applyBorder="1" applyAlignment="1">
      <alignment horizontal="right" vertical="center" wrapText="1"/>
    </xf>
    <xf numFmtId="0" fontId="8" fillId="3" borderId="10" xfId="0" applyFont="1" applyFill="1" applyBorder="1" applyAlignment="1">
      <alignment horizontal="right" vertical="center" wrapText="1"/>
    </xf>
    <xf numFmtId="0" fontId="8" fillId="3" borderId="11" xfId="0" applyFont="1" applyFill="1" applyBorder="1" applyAlignment="1">
      <alignment horizontal="right" vertical="center" wrapText="1"/>
    </xf>
    <xf numFmtId="0" fontId="8" fillId="3" borderId="3" xfId="0" applyFont="1" applyFill="1" applyBorder="1" applyAlignment="1">
      <alignment horizontal="right" vertical="center" wrapText="1"/>
    </xf>
    <xf numFmtId="0" fontId="8" fillId="3" borderId="12" xfId="0" applyFont="1" applyFill="1" applyBorder="1" applyAlignment="1">
      <alignment horizontal="right" vertical="center" wrapText="1"/>
    </xf>
    <xf numFmtId="167" fontId="8" fillId="3" borderId="4" xfId="1" applyNumberFormat="1" applyFont="1" applyFill="1" applyBorder="1" applyAlignment="1">
      <alignment horizontal="center" vertical="center"/>
    </xf>
    <xf numFmtId="167" fontId="8" fillId="3" borderId="6" xfId="1" applyNumberFormat="1" applyFont="1" applyFill="1" applyBorder="1" applyAlignment="1">
      <alignment horizontal="center" vertical="center"/>
    </xf>
    <xf numFmtId="0" fontId="7" fillId="3" borderId="9" xfId="0" applyFont="1" applyFill="1" applyBorder="1" applyAlignment="1">
      <alignment horizontal="center" vertical="center"/>
    </xf>
    <xf numFmtId="0" fontId="7" fillId="3" borderId="13" xfId="0" applyFont="1" applyFill="1" applyBorder="1" applyAlignment="1">
      <alignment horizontal="center" vertical="center"/>
    </xf>
    <xf numFmtId="0" fontId="7" fillId="3" borderId="10" xfId="0" applyFont="1" applyFill="1" applyBorder="1" applyAlignment="1">
      <alignment horizontal="center" vertical="center"/>
    </xf>
    <xf numFmtId="4" fontId="7" fillId="0" borderId="4" xfId="0" applyNumberFormat="1" applyFont="1" applyBorder="1" applyAlignment="1">
      <alignment horizontal="center" vertical="top" wrapText="1"/>
    </xf>
    <xf numFmtId="4" fontId="7" fillId="0" borderId="5" xfId="0" applyNumberFormat="1" applyFont="1" applyBorder="1" applyAlignment="1">
      <alignment horizontal="center" vertical="top" wrapText="1"/>
    </xf>
    <xf numFmtId="4" fontId="7" fillId="0" borderId="6" xfId="0" applyNumberFormat="1" applyFont="1" applyBorder="1" applyAlignment="1">
      <alignment horizontal="center" vertical="top" wrapText="1"/>
    </xf>
    <xf numFmtId="0" fontId="0" fillId="0" borderId="1" xfId="0" applyBorder="1" applyAlignment="1">
      <alignment horizontal="center"/>
    </xf>
    <xf numFmtId="0" fontId="7" fillId="0" borderId="7" xfId="0" applyFont="1" applyBorder="1" applyAlignment="1">
      <alignment horizontal="left" vertical="top"/>
    </xf>
    <xf numFmtId="0" fontId="7" fillId="0" borderId="8" xfId="0" applyFont="1" applyBorder="1" applyAlignment="1">
      <alignment horizontal="left" vertical="top"/>
    </xf>
    <xf numFmtId="0" fontId="7" fillId="3" borderId="6" xfId="0" applyFont="1" applyFill="1" applyBorder="1" applyAlignment="1">
      <alignment horizontal="center" vertical="center"/>
    </xf>
    <xf numFmtId="0" fontId="7" fillId="0" borderId="9" xfId="0" applyFont="1" applyBorder="1" applyAlignment="1">
      <alignment horizontal="left" vertical="top" wrapText="1"/>
    </xf>
    <xf numFmtId="0" fontId="7" fillId="0" borderId="13"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3" xfId="0" applyFont="1" applyBorder="1" applyAlignment="1">
      <alignment horizontal="left" vertical="top" wrapText="1"/>
    </xf>
    <xf numFmtId="0" fontId="7" fillId="0" borderId="12" xfId="0" applyFont="1" applyBorder="1" applyAlignment="1">
      <alignment horizontal="left" vertical="top" wrapText="1"/>
    </xf>
    <xf numFmtId="0" fontId="7" fillId="3" borderId="11" xfId="0" applyFont="1" applyFill="1" applyBorder="1" applyAlignment="1">
      <alignment horizontal="center" vertical="center"/>
    </xf>
    <xf numFmtId="0" fontId="7" fillId="3" borderId="12" xfId="0" applyFont="1" applyFill="1" applyBorder="1" applyAlignment="1">
      <alignment horizontal="center" vertical="center"/>
    </xf>
    <xf numFmtId="0" fontId="7" fillId="3" borderId="9" xfId="0" applyFont="1" applyFill="1" applyBorder="1" applyAlignment="1">
      <alignment horizontal="left" vertical="top" wrapText="1"/>
    </xf>
    <xf numFmtId="0" fontId="7" fillId="3" borderId="13" xfId="0" applyFont="1" applyFill="1" applyBorder="1" applyAlignment="1">
      <alignment horizontal="left" vertical="top"/>
    </xf>
    <xf numFmtId="0" fontId="7" fillId="3" borderId="10" xfId="0" applyFont="1" applyFill="1" applyBorder="1" applyAlignment="1">
      <alignment horizontal="left" vertical="top"/>
    </xf>
    <xf numFmtId="0" fontId="7" fillId="3" borderId="11" xfId="0" applyFont="1" applyFill="1" applyBorder="1" applyAlignment="1">
      <alignment horizontal="left" vertical="top"/>
    </xf>
    <xf numFmtId="0" fontId="7" fillId="3" borderId="3" xfId="0" applyFont="1" applyFill="1" applyBorder="1" applyAlignment="1">
      <alignment horizontal="left" vertical="top"/>
    </xf>
    <xf numFmtId="0" fontId="7" fillId="3" borderId="12" xfId="0" applyFont="1" applyFill="1" applyBorder="1" applyAlignment="1">
      <alignment horizontal="left" vertical="top"/>
    </xf>
    <xf numFmtId="4" fontId="7" fillId="0" borderId="2" xfId="0" applyNumberFormat="1" applyFont="1" applyBorder="1" applyAlignment="1">
      <alignment horizontal="center" vertical="top"/>
    </xf>
    <xf numFmtId="4" fontId="7" fillId="0" borderId="7" xfId="0" applyNumberFormat="1" applyFont="1" applyBorder="1" applyAlignment="1">
      <alignment horizontal="center" vertical="top"/>
    </xf>
    <xf numFmtId="4" fontId="7" fillId="0" borderId="8" xfId="0" applyNumberFormat="1" applyFont="1" applyBorder="1" applyAlignment="1">
      <alignment horizontal="center" vertical="top"/>
    </xf>
    <xf numFmtId="2" fontId="7" fillId="0" borderId="2" xfId="0" applyNumberFormat="1" applyFont="1" applyBorder="1" applyAlignment="1">
      <alignment horizontal="left" vertical="top"/>
    </xf>
    <xf numFmtId="2" fontId="7" fillId="0" borderId="7" xfId="0" applyNumberFormat="1" applyFont="1" applyBorder="1" applyAlignment="1">
      <alignment horizontal="left" vertical="top"/>
    </xf>
    <xf numFmtId="2" fontId="7" fillId="0" borderId="8" xfId="0" applyNumberFormat="1" applyFont="1" applyBorder="1" applyAlignment="1">
      <alignment horizontal="left" vertical="top"/>
    </xf>
    <xf numFmtId="0" fontId="8" fillId="0" borderId="1" xfId="0" applyFont="1" applyBorder="1" applyAlignment="1">
      <alignment horizontal="right" wrapText="1"/>
    </xf>
    <xf numFmtId="0" fontId="7" fillId="2" borderId="1" xfId="0" applyFont="1" applyFill="1" applyBorder="1" applyAlignment="1">
      <alignment horizontal="left" vertical="center"/>
    </xf>
    <xf numFmtId="0" fontId="12" fillId="3" borderId="4" xfId="0" applyFont="1" applyFill="1" applyBorder="1" applyAlignment="1">
      <alignment horizontal="center" vertical="top" wrapText="1"/>
    </xf>
    <xf numFmtId="0" fontId="12" fillId="3" borderId="5" xfId="0" applyFont="1" applyFill="1" applyBorder="1" applyAlignment="1">
      <alignment horizontal="center" vertical="top"/>
    </xf>
    <xf numFmtId="0" fontId="12" fillId="3" borderId="6" xfId="0" applyFont="1" applyFill="1" applyBorder="1" applyAlignment="1">
      <alignment horizontal="center" vertical="top"/>
    </xf>
    <xf numFmtId="0" fontId="12" fillId="3" borderId="5" xfId="0" applyFont="1" applyFill="1" applyBorder="1" applyAlignment="1">
      <alignment horizontal="center" vertical="top" wrapText="1"/>
    </xf>
    <xf numFmtId="0" fontId="12" fillId="3" borderId="6" xfId="0" applyFont="1" applyFill="1" applyBorder="1" applyAlignment="1">
      <alignment horizontal="center" vertical="top" wrapText="1"/>
    </xf>
    <xf numFmtId="3" fontId="7" fillId="3" borderId="5" xfId="0" applyNumberFormat="1" applyFont="1" applyFill="1" applyBorder="1" applyAlignment="1">
      <alignment horizontal="center" vertical="center" wrapText="1"/>
    </xf>
    <xf numFmtId="0" fontId="7" fillId="3" borderId="11" xfId="0" applyFont="1" applyFill="1" applyBorder="1" applyAlignment="1">
      <alignment horizontal="left" vertical="top" wrapText="1"/>
    </xf>
    <xf numFmtId="4" fontId="12" fillId="3" borderId="2" xfId="0" applyNumberFormat="1" applyFont="1" applyFill="1" applyBorder="1" applyAlignment="1">
      <alignment horizontal="center" vertical="top"/>
    </xf>
    <xf numFmtId="4" fontId="12" fillId="3" borderId="7" xfId="0" applyNumberFormat="1" applyFont="1" applyFill="1" applyBorder="1" applyAlignment="1">
      <alignment horizontal="center" vertical="top"/>
    </xf>
    <xf numFmtId="4" fontId="12" fillId="3" borderId="8" xfId="0" applyNumberFormat="1" applyFont="1" applyFill="1" applyBorder="1" applyAlignment="1">
      <alignment horizontal="center" vertical="top"/>
    </xf>
    <xf numFmtId="0" fontId="7" fillId="3" borderId="5" xfId="0" applyFont="1" applyFill="1" applyBorder="1" applyAlignment="1">
      <alignment horizontal="center" vertical="center" wrapText="1"/>
    </xf>
    <xf numFmtId="0" fontId="7" fillId="3" borderId="6" xfId="0" applyFont="1" applyFill="1" applyBorder="1" applyAlignment="1">
      <alignment horizontal="center" vertical="center" wrapText="1"/>
    </xf>
    <xf numFmtId="1" fontId="12" fillId="0" borderId="4" xfId="0" applyNumberFormat="1" applyFont="1" applyBorder="1" applyAlignment="1">
      <alignment horizontal="center" vertical="center" wrapText="1"/>
    </xf>
    <xf numFmtId="1" fontId="12" fillId="0" borderId="4" xfId="0" applyNumberFormat="1" applyFont="1" applyBorder="1" applyAlignment="1">
      <alignment horizontal="center" vertical="center"/>
    </xf>
    <xf numFmtId="49" fontId="12" fillId="0" borderId="11" xfId="0" applyNumberFormat="1" applyFont="1" applyBorder="1" applyAlignment="1">
      <alignment horizontal="center" vertical="top" wrapText="1"/>
    </xf>
    <xf numFmtId="49" fontId="12" fillId="0" borderId="3" xfId="0" applyNumberFormat="1" applyFont="1" applyBorder="1" applyAlignment="1">
      <alignment horizontal="center" vertical="top" wrapText="1"/>
    </xf>
    <xf numFmtId="49" fontId="12" fillId="0" borderId="12" xfId="0" applyNumberFormat="1" applyFont="1" applyBorder="1" applyAlignment="1">
      <alignment horizontal="center" vertical="top" wrapText="1"/>
    </xf>
    <xf numFmtId="3" fontId="12" fillId="0" borderId="4" xfId="0" applyNumberFormat="1" applyFont="1" applyBorder="1" applyAlignment="1">
      <alignment horizontal="center" vertical="center" wrapText="1"/>
    </xf>
    <xf numFmtId="0" fontId="12" fillId="0" borderId="4" xfId="0" applyFont="1" applyBorder="1" applyAlignment="1">
      <alignment horizontal="center" vertical="center"/>
    </xf>
    <xf numFmtId="4" fontId="12" fillId="3" borderId="1" xfId="0" applyNumberFormat="1" applyFont="1" applyFill="1" applyBorder="1" applyAlignment="1">
      <alignment horizontal="center" vertical="top"/>
    </xf>
    <xf numFmtId="0" fontId="12" fillId="0" borderId="4" xfId="0" applyFont="1" applyBorder="1" applyAlignment="1">
      <alignment horizontal="center" vertical="center" wrapText="1"/>
    </xf>
    <xf numFmtId="165" fontId="7" fillId="3" borderId="4" xfId="0" applyNumberFormat="1" applyFont="1" applyFill="1" applyBorder="1" applyAlignment="1">
      <alignment horizontal="center" vertical="center" wrapText="1"/>
    </xf>
    <xf numFmtId="165" fontId="7" fillId="3" borderId="5" xfId="0" applyNumberFormat="1" applyFont="1" applyFill="1" applyBorder="1" applyAlignment="1">
      <alignment horizontal="center" vertical="center" wrapText="1"/>
    </xf>
    <xf numFmtId="2" fontId="7" fillId="0" borderId="4" xfId="1" applyNumberFormat="1" applyFont="1" applyFill="1" applyBorder="1" applyAlignment="1">
      <alignment horizontal="center" vertical="top"/>
    </xf>
    <xf numFmtId="2" fontId="7" fillId="0" borderId="5" xfId="1" applyNumberFormat="1" applyFont="1" applyFill="1" applyBorder="1" applyAlignment="1">
      <alignment horizontal="center" vertical="top"/>
    </xf>
    <xf numFmtId="4" fontId="12" fillId="0" borderId="1" xfId="0" applyNumberFormat="1" applyFont="1" applyBorder="1" applyAlignment="1">
      <alignment horizontal="center" vertical="top"/>
    </xf>
    <xf numFmtId="4" fontId="12" fillId="0" borderId="2" xfId="0" applyNumberFormat="1" applyFont="1" applyBorder="1" applyAlignment="1">
      <alignment horizontal="center" vertical="top"/>
    </xf>
    <xf numFmtId="4" fontId="12" fillId="0" borderId="7" xfId="0" applyNumberFormat="1" applyFont="1" applyBorder="1" applyAlignment="1">
      <alignment horizontal="center" vertical="top"/>
    </xf>
    <xf numFmtId="4" fontId="12" fillId="0" borderId="8" xfId="0" applyNumberFormat="1" applyFont="1" applyBorder="1" applyAlignment="1">
      <alignment horizontal="center" vertical="top"/>
    </xf>
    <xf numFmtId="0" fontId="12" fillId="0" borderId="4" xfId="0" applyFont="1" applyBorder="1" applyAlignment="1">
      <alignment horizontal="center" vertical="top" wrapText="1"/>
    </xf>
    <xf numFmtId="0" fontId="12" fillId="0" borderId="5" xfId="0" applyFont="1" applyBorder="1" applyAlignment="1">
      <alignment horizontal="center" vertical="top" wrapText="1"/>
    </xf>
    <xf numFmtId="0" fontId="12" fillId="0" borderId="6" xfId="0" applyFont="1" applyBorder="1" applyAlignment="1">
      <alignment horizontal="center" vertical="top" wrapText="1"/>
    </xf>
    <xf numFmtId="0" fontId="12" fillId="0" borderId="4" xfId="0" applyFont="1" applyBorder="1" applyAlignment="1">
      <alignment horizontal="left" vertical="top" wrapText="1"/>
    </xf>
    <xf numFmtId="0" fontId="12" fillId="0" borderId="5" xfId="0" applyFont="1" applyBorder="1" applyAlignment="1">
      <alignment horizontal="left" vertical="top" wrapText="1"/>
    </xf>
    <xf numFmtId="0" fontId="12" fillId="0" borderId="6" xfId="0" applyFont="1" applyBorder="1" applyAlignment="1">
      <alignment horizontal="left" vertical="top" wrapText="1"/>
    </xf>
    <xf numFmtId="0" fontId="7" fillId="0" borderId="10" xfId="0" applyFont="1" applyBorder="1" applyAlignment="1">
      <alignment horizontal="left" vertical="top"/>
    </xf>
    <xf numFmtId="0" fontId="7" fillId="0" borderId="11" xfId="0" applyFont="1" applyBorder="1" applyAlignment="1">
      <alignment horizontal="left" vertical="top"/>
    </xf>
    <xf numFmtId="0" fontId="7" fillId="0" borderId="12" xfId="0" applyFont="1" applyBorder="1" applyAlignment="1">
      <alignment horizontal="left" vertical="top"/>
    </xf>
    <xf numFmtId="0" fontId="8" fillId="0" borderId="2" xfId="0" applyFont="1" applyBorder="1" applyAlignment="1">
      <alignment horizontal="right"/>
    </xf>
    <xf numFmtId="0" fontId="8" fillId="0" borderId="7" xfId="0" applyFont="1" applyBorder="1" applyAlignment="1">
      <alignment horizontal="right"/>
    </xf>
    <xf numFmtId="0" fontId="8" fillId="0" borderId="8" xfId="0" applyFont="1" applyBorder="1" applyAlignment="1">
      <alignment horizontal="right"/>
    </xf>
    <xf numFmtId="0" fontId="33" fillId="0" borderId="9" xfId="0" applyFont="1" applyBorder="1" applyAlignment="1">
      <alignment horizontal="center"/>
    </xf>
    <xf numFmtId="0" fontId="33" fillId="0" borderId="13" xfId="0" applyFont="1" applyBorder="1" applyAlignment="1">
      <alignment horizontal="center"/>
    </xf>
    <xf numFmtId="2" fontId="7" fillId="0" borderId="4" xfId="0" applyNumberFormat="1" applyFont="1" applyBorder="1" applyAlignment="1">
      <alignment horizontal="center" vertical="top" wrapText="1"/>
    </xf>
    <xf numFmtId="2" fontId="7" fillId="0" borderId="5" xfId="0" applyNumberFormat="1" applyFont="1" applyBorder="1" applyAlignment="1">
      <alignment horizontal="center" vertical="top" wrapText="1"/>
    </xf>
    <xf numFmtId="43" fontId="7" fillId="0" borderId="4" xfId="1" applyFont="1" applyBorder="1" applyAlignment="1">
      <alignment horizontal="center" vertical="top"/>
    </xf>
    <xf numFmtId="43" fontId="7" fillId="0" borderId="5" xfId="1" applyFont="1" applyBorder="1" applyAlignment="1">
      <alignment horizontal="center" vertical="top"/>
    </xf>
    <xf numFmtId="43" fontId="7" fillId="0" borderId="6" xfId="1" applyFont="1" applyBorder="1" applyAlignment="1">
      <alignment horizontal="center" vertical="top"/>
    </xf>
    <xf numFmtId="0" fontId="7" fillId="0" borderId="1" xfId="2" applyFont="1" applyBorder="1" applyAlignment="1">
      <alignment horizontal="left" vertical="top" wrapText="1"/>
    </xf>
    <xf numFmtId="0" fontId="25" fillId="0" borderId="1" xfId="2" applyFont="1" applyBorder="1" applyAlignment="1">
      <alignment vertical="top" wrapText="1"/>
    </xf>
    <xf numFmtId="0" fontId="16" fillId="0" borderId="1" xfId="2" applyFont="1" applyBorder="1" applyAlignment="1">
      <alignment vertical="top" wrapText="1"/>
    </xf>
    <xf numFmtId="0" fontId="17" fillId="0" borderId="3" xfId="2" applyFont="1" applyBorder="1" applyAlignment="1">
      <alignment horizontal="left" vertical="center" wrapText="1"/>
    </xf>
    <xf numFmtId="0" fontId="18" fillId="0" borderId="4" xfId="2" applyFont="1" applyBorder="1" applyAlignment="1">
      <alignment horizontal="center" vertical="center" wrapText="1"/>
    </xf>
    <xf numFmtId="0" fontId="18" fillId="0" borderId="6" xfId="2" applyFont="1" applyBorder="1" applyAlignment="1">
      <alignment horizontal="center" vertical="center" wrapText="1"/>
    </xf>
    <xf numFmtId="0" fontId="19" fillId="0" borderId="4" xfId="2" applyFont="1" applyBorder="1" applyAlignment="1">
      <alignment horizontal="center" vertical="center" wrapText="1"/>
    </xf>
    <xf numFmtId="0" fontId="19" fillId="0" borderId="6" xfId="2" applyFont="1" applyBorder="1" applyAlignment="1">
      <alignment horizontal="center" vertical="center" wrapText="1"/>
    </xf>
    <xf numFmtId="0" fontId="19" fillId="0" borderId="2" xfId="2" applyFont="1" applyBorder="1" applyAlignment="1">
      <alignment horizontal="center" vertical="center" wrapText="1"/>
    </xf>
    <xf numFmtId="0" fontId="19" fillId="0" borderId="7" xfId="2" applyFont="1" applyBorder="1" applyAlignment="1">
      <alignment horizontal="center" vertical="center" wrapText="1"/>
    </xf>
    <xf numFmtId="0" fontId="19" fillId="0" borderId="8" xfId="2" applyFont="1" applyBorder="1" applyAlignment="1">
      <alignment horizontal="center" vertical="center" wrapText="1"/>
    </xf>
    <xf numFmtId="0" fontId="18" fillId="0" borderId="2" xfId="3" applyFont="1" applyBorder="1" applyAlignment="1">
      <alignment horizontal="center" vertical="center" wrapText="1"/>
    </xf>
    <xf numFmtId="0" fontId="18" fillId="0" borderId="7" xfId="3" applyFont="1" applyBorder="1" applyAlignment="1">
      <alignment horizontal="center" vertical="center" wrapText="1"/>
    </xf>
    <xf numFmtId="0" fontId="18" fillId="0" borderId="8" xfId="3" applyFont="1" applyBorder="1" applyAlignment="1">
      <alignment horizontal="center" vertical="center" wrapText="1"/>
    </xf>
    <xf numFmtId="0" fontId="7" fillId="0" borderId="0" xfId="2" applyFont="1" applyAlignment="1">
      <alignment horizontal="left" vertical="top" wrapText="1"/>
    </xf>
    <xf numFmtId="0" fontId="8" fillId="0" borderId="0" xfId="2" applyFont="1" applyAlignment="1">
      <alignment horizontal="left" vertical="top" wrapText="1"/>
    </xf>
    <xf numFmtId="2" fontId="25" fillId="0" borderId="1" xfId="2" applyNumberFormat="1" applyFont="1" applyBorder="1" applyAlignment="1">
      <alignment vertical="top" wrapText="1"/>
    </xf>
    <xf numFmtId="2" fontId="16" fillId="0" borderId="1" xfId="2" applyNumberFormat="1" applyFont="1" applyBorder="1" applyAlignment="1">
      <alignment vertical="top" wrapText="1"/>
    </xf>
    <xf numFmtId="0" fontId="6" fillId="0" borderId="0" xfId="2" applyFont="1" applyAlignment="1">
      <alignment horizontal="justify" wrapText="1"/>
    </xf>
    <xf numFmtId="0" fontId="18" fillId="3" borderId="4" xfId="2" applyFont="1" applyFill="1" applyBorder="1" applyAlignment="1">
      <alignment horizontal="center" vertical="center" wrapText="1"/>
    </xf>
    <xf numFmtId="0" fontId="18" fillId="3" borderId="6" xfId="2" applyFont="1" applyFill="1" applyBorder="1" applyAlignment="1">
      <alignment horizontal="center" vertical="center" wrapText="1"/>
    </xf>
    <xf numFmtId="0" fontId="19" fillId="3" borderId="4" xfId="2" applyFont="1" applyFill="1" applyBorder="1" applyAlignment="1">
      <alignment horizontal="center" vertical="center" wrapText="1"/>
    </xf>
    <xf numFmtId="0" fontId="19" fillId="3" borderId="6" xfId="2" applyFont="1" applyFill="1" applyBorder="1" applyAlignment="1">
      <alignment horizontal="center" vertical="center" wrapText="1"/>
    </xf>
    <xf numFmtId="0" fontId="6" fillId="0" borderId="13" xfId="2" applyFont="1" applyBorder="1" applyAlignment="1">
      <alignment horizontal="justify" wrapText="1"/>
    </xf>
    <xf numFmtId="0" fontId="7" fillId="0" borderId="0" xfId="2" applyFont="1" applyAlignment="1">
      <alignment horizontal="justify" wrapText="1"/>
    </xf>
    <xf numFmtId="0" fontId="7" fillId="0" borderId="13" xfId="2" applyFont="1" applyBorder="1" applyAlignment="1">
      <alignment horizontal="justify" wrapText="1"/>
    </xf>
    <xf numFmtId="0" fontId="7" fillId="3" borderId="1" xfId="2" applyFont="1" applyFill="1" applyBorder="1" applyAlignment="1">
      <alignment horizontal="justify" wrapText="1"/>
    </xf>
    <xf numFmtId="0" fontId="7" fillId="3" borderId="1" xfId="2" applyFont="1" applyFill="1" applyBorder="1" applyAlignment="1">
      <alignment horizontal="justify"/>
    </xf>
    <xf numFmtId="0" fontId="12" fillId="0" borderId="1" xfId="2" applyFont="1" applyBorder="1" applyAlignment="1">
      <alignment horizontal="left" vertical="top" wrapText="1"/>
    </xf>
  </cellXfs>
  <cellStyles count="4">
    <cellStyle name="Comma" xfId="1" builtinId="3"/>
    <cellStyle name="Įprastas 2" xfId="3" xr:uid="{491590BE-298F-489C-9F88-6ED2C7F57570}"/>
    <cellStyle name="Normal" xfId="0" builtinId="0"/>
    <cellStyle name="Normal 2" xfId="2" xr:uid="{3DE1657F-0289-41B1-A845-B409DB5F139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26" Type="http://schemas.openxmlformats.org/officeDocument/2006/relationships/customXml" Target="../customXml/item2.xml"/><Relationship Id="rId3" Type="http://schemas.openxmlformats.org/officeDocument/2006/relationships/worksheet" Target="worksheets/sheet3.xml"/><Relationship Id="rId21" Type="http://schemas.microsoft.com/office/2017/06/relationships/rdRichValue" Target="richData/rdrichvalue.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06/relationships/rdRichValueTypes" Target="richData/rdRichValueTypes.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06/relationships/rdRichValueStructure" Target="richData/rdrichvaluestructure.xml"/><Relationship Id="rId27" Type="http://schemas.openxmlformats.org/officeDocument/2006/relationships/customXml" Target="../customXml/item3.xm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8</v>
    <v>15</v>
    <v>1</v>
  </rv>
  <rv s="0">
    <v>0</v>
    <v>8</v>
    <v>13</v>
    <v>1</v>
  </rv>
</rvData>
</file>

<file path=xl/richData/rdrichvaluestructure.xml><?xml version="1.0" encoding="utf-8"?>
<rvStructures xmlns="http://schemas.microsoft.com/office/spreadsheetml/2017/richdata" count="1">
  <s t="_error">
    <k n="colOffset" t="i"/>
    <k n="errorType" t="i"/>
    <k n="rwOffset" t="i"/>
    <k n="subType" t="i"/>
  </s>
</rvStructure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K108"/>
  <sheetViews>
    <sheetView zoomScale="85" zoomScaleNormal="85" zoomScaleSheetLayoutView="70" workbookViewId="0">
      <pane xSplit="12" ySplit="8" topLeftCell="M9" activePane="bottomRight" state="frozen"/>
      <selection pane="topRight" activeCell="D9" sqref="D9:D18"/>
      <selection pane="bottomLeft" activeCell="D9" sqref="D9:D18"/>
      <selection pane="bottomRight" activeCell="P96" sqref="P96"/>
    </sheetView>
  </sheetViews>
  <sheetFormatPr defaultRowHeight="14.4" x14ac:dyDescent="0.3"/>
  <cols>
    <col min="1" max="1" width="4" customWidth="1"/>
    <col min="2" max="2" width="6.44140625" customWidth="1"/>
    <col min="3" max="3" width="31.6640625" customWidth="1"/>
    <col min="4" max="4" width="16.109375" customWidth="1"/>
    <col min="5" max="5" width="14.44140625" customWidth="1"/>
    <col min="6" max="6" width="43.33203125" customWidth="1"/>
    <col min="7" max="7" width="10" style="193" customWidth="1"/>
    <col min="8" max="8" width="10.5546875" style="193" customWidth="1"/>
    <col min="9" max="9" width="11" style="193" customWidth="1"/>
    <col min="10" max="10" width="16.5546875" customWidth="1"/>
    <col min="11" max="11" width="43.77734375" customWidth="1"/>
  </cols>
  <sheetData>
    <row r="1" spans="2:11" ht="15.6" x14ac:dyDescent="0.3">
      <c r="K1" s="30"/>
    </row>
    <row r="2" spans="2:11" ht="14.4" customHeight="1" x14ac:dyDescent="0.3">
      <c r="B2" s="355" t="s">
        <v>0</v>
      </c>
      <c r="C2" s="355"/>
      <c r="D2" s="355"/>
      <c r="E2" s="355"/>
      <c r="F2" s="355"/>
      <c r="G2" s="355"/>
      <c r="H2" s="355"/>
      <c r="I2" s="355"/>
      <c r="J2" s="355"/>
      <c r="K2" s="355"/>
    </row>
    <row r="3" spans="2:11" ht="18.600000000000001" customHeight="1" x14ac:dyDescent="0.3">
      <c r="B3" s="355" t="s">
        <v>1</v>
      </c>
      <c r="C3" s="355"/>
      <c r="D3" s="355"/>
      <c r="E3" s="355"/>
      <c r="F3" s="355"/>
      <c r="G3" s="355"/>
      <c r="H3" s="355"/>
      <c r="I3" s="355"/>
      <c r="J3" s="355"/>
      <c r="K3" s="355"/>
    </row>
    <row r="5" spans="2:11" ht="15.6" x14ac:dyDescent="0.3">
      <c r="B5" s="298" t="s">
        <v>2</v>
      </c>
      <c r="C5" s="298"/>
      <c r="D5" s="298"/>
      <c r="E5" s="298"/>
    </row>
    <row r="6" spans="2:11" ht="27.6" customHeight="1" x14ac:dyDescent="0.3">
      <c r="B6" s="262" t="s">
        <v>3</v>
      </c>
      <c r="C6" s="262" t="s">
        <v>4</v>
      </c>
      <c r="D6" s="262"/>
      <c r="E6" s="262" t="s">
        <v>5</v>
      </c>
      <c r="F6" s="261" t="s">
        <v>6</v>
      </c>
      <c r="G6" s="261"/>
      <c r="H6" s="261"/>
      <c r="I6" s="261"/>
      <c r="J6" s="262" t="s">
        <v>7</v>
      </c>
      <c r="K6" s="262" t="s">
        <v>8</v>
      </c>
    </row>
    <row r="7" spans="2:11" ht="64.349999999999994" customHeight="1" x14ac:dyDescent="0.3">
      <c r="B7" s="262"/>
      <c r="C7" s="3" t="s">
        <v>9</v>
      </c>
      <c r="D7" s="3" t="s">
        <v>10</v>
      </c>
      <c r="E7" s="262"/>
      <c r="F7" s="3" t="s">
        <v>11</v>
      </c>
      <c r="G7" s="187" t="s">
        <v>12</v>
      </c>
      <c r="H7" s="187" t="s">
        <v>13</v>
      </c>
      <c r="I7" s="187" t="s">
        <v>14</v>
      </c>
      <c r="J7" s="262"/>
      <c r="K7" s="262"/>
    </row>
    <row r="8" spans="2:11" ht="15.6" x14ac:dyDescent="0.3">
      <c r="B8" s="4">
        <v>1</v>
      </c>
      <c r="C8" s="4">
        <v>2</v>
      </c>
      <c r="D8" s="4">
        <v>3</v>
      </c>
      <c r="E8" s="4">
        <v>4</v>
      </c>
      <c r="F8" s="4">
        <v>5</v>
      </c>
      <c r="G8" s="188">
        <v>6</v>
      </c>
      <c r="H8" s="188">
        <v>7</v>
      </c>
      <c r="I8" s="188">
        <v>8</v>
      </c>
      <c r="J8" s="4">
        <v>9</v>
      </c>
      <c r="K8" s="4">
        <v>10</v>
      </c>
    </row>
    <row r="9" spans="2:11" ht="18" customHeight="1" x14ac:dyDescent="0.3">
      <c r="B9" s="336" t="s">
        <v>15</v>
      </c>
      <c r="C9" s="347" t="s">
        <v>357</v>
      </c>
      <c r="D9" s="336" t="s">
        <v>358</v>
      </c>
      <c r="E9" s="349" t="s">
        <v>16</v>
      </c>
      <c r="F9" s="279" t="s">
        <v>359</v>
      </c>
      <c r="G9" s="144">
        <v>16.8</v>
      </c>
      <c r="H9" s="144">
        <v>19.899999999999999</v>
      </c>
      <c r="I9" s="144">
        <v>24.5</v>
      </c>
      <c r="J9" s="279" t="s">
        <v>360</v>
      </c>
      <c r="K9" s="279" t="s">
        <v>872</v>
      </c>
    </row>
    <row r="10" spans="2:11" ht="48.6" customHeight="1" x14ac:dyDescent="0.3">
      <c r="B10" s="337"/>
      <c r="C10" s="351"/>
      <c r="D10" s="337"/>
      <c r="E10" s="350"/>
      <c r="F10" s="281"/>
      <c r="G10" s="11" t="s">
        <v>24</v>
      </c>
      <c r="H10" s="11" t="s">
        <v>21</v>
      </c>
      <c r="I10" s="227" t="s">
        <v>29</v>
      </c>
      <c r="J10" s="280"/>
      <c r="K10" s="280"/>
    </row>
    <row r="11" spans="2:11" ht="16.350000000000001" customHeight="1" x14ac:dyDescent="0.3">
      <c r="B11" s="337"/>
      <c r="C11" s="351"/>
      <c r="D11" s="337"/>
      <c r="E11" s="349" t="s">
        <v>16</v>
      </c>
      <c r="F11" s="279" t="s">
        <v>361</v>
      </c>
      <c r="G11" s="144">
        <v>69.099999999999994</v>
      </c>
      <c r="H11" s="144">
        <v>70.400000000000006</v>
      </c>
      <c r="I11" s="144">
        <v>72.5</v>
      </c>
      <c r="J11" s="280"/>
      <c r="K11" s="280"/>
    </row>
    <row r="12" spans="2:11" ht="19.8" customHeight="1" x14ac:dyDescent="0.3">
      <c r="B12" s="337"/>
      <c r="C12" s="351"/>
      <c r="D12" s="337"/>
      <c r="E12" s="350"/>
      <c r="F12" s="281"/>
      <c r="G12" s="11" t="s">
        <v>20</v>
      </c>
      <c r="H12" s="11" t="s">
        <v>21</v>
      </c>
      <c r="I12" s="227" t="s">
        <v>29</v>
      </c>
      <c r="J12" s="280"/>
      <c r="K12" s="280"/>
    </row>
    <row r="13" spans="2:11" ht="17.100000000000001" customHeight="1" x14ac:dyDescent="0.3">
      <c r="B13" s="320" t="s">
        <v>26</v>
      </c>
      <c r="C13" s="341" t="s">
        <v>362</v>
      </c>
      <c r="D13" s="320" t="s">
        <v>363</v>
      </c>
      <c r="E13" s="353" t="s">
        <v>27</v>
      </c>
      <c r="F13" s="309" t="s">
        <v>364</v>
      </c>
      <c r="G13" s="189">
        <v>0</v>
      </c>
      <c r="H13" s="189">
        <v>0</v>
      </c>
      <c r="I13" s="144">
        <f>'IV skyrius IX skirsnis'!N12</f>
        <v>4.45</v>
      </c>
      <c r="J13" s="280"/>
      <c r="K13" s="280"/>
    </row>
    <row r="14" spans="2:11" ht="51" customHeight="1" x14ac:dyDescent="0.3">
      <c r="B14" s="321"/>
      <c r="C14" s="343"/>
      <c r="D14" s="321"/>
      <c r="E14" s="354"/>
      <c r="F14" s="312"/>
      <c r="G14" s="11" t="s">
        <v>23</v>
      </c>
      <c r="H14" s="11" t="s">
        <v>21</v>
      </c>
      <c r="I14" s="227" t="s">
        <v>29</v>
      </c>
      <c r="J14" s="280"/>
      <c r="K14" s="280"/>
    </row>
    <row r="15" spans="2:11" ht="15.6" customHeight="1" x14ac:dyDescent="0.3">
      <c r="B15" s="320" t="s">
        <v>30</v>
      </c>
      <c r="C15" s="341" t="s">
        <v>365</v>
      </c>
      <c r="D15" s="320" t="s">
        <v>366</v>
      </c>
      <c r="E15" s="353" t="s">
        <v>27</v>
      </c>
      <c r="F15" s="267" t="s">
        <v>367</v>
      </c>
      <c r="G15" s="145">
        <v>0</v>
      </c>
      <c r="H15" s="145">
        <v>0</v>
      </c>
      <c r="I15" s="145">
        <f>'IV skyrius IX skirsnis'!N10</f>
        <v>18950</v>
      </c>
      <c r="J15" s="280"/>
      <c r="K15" s="280"/>
    </row>
    <row r="16" spans="2:11" ht="73.8" customHeight="1" x14ac:dyDescent="0.3">
      <c r="B16" s="321"/>
      <c r="C16" s="343"/>
      <c r="D16" s="321"/>
      <c r="E16" s="354"/>
      <c r="F16" s="269"/>
      <c r="G16" s="11" t="s">
        <v>23</v>
      </c>
      <c r="H16" s="11" t="s">
        <v>21</v>
      </c>
      <c r="I16" s="227" t="s">
        <v>29</v>
      </c>
      <c r="J16" s="280"/>
      <c r="K16" s="280"/>
    </row>
    <row r="17" spans="2:11" ht="17.100000000000001" customHeight="1" x14ac:dyDescent="0.3">
      <c r="B17" s="336" t="s">
        <v>32</v>
      </c>
      <c r="C17" s="344" t="s">
        <v>368</v>
      </c>
      <c r="D17" s="336" t="s">
        <v>369</v>
      </c>
      <c r="E17" s="353" t="s">
        <v>27</v>
      </c>
      <c r="F17" s="267" t="s">
        <v>73</v>
      </c>
      <c r="G17" s="144">
        <v>0</v>
      </c>
      <c r="H17" s="144">
        <v>0</v>
      </c>
      <c r="I17" s="144">
        <f>'IV skyrius X skirsnis'!N12</f>
        <v>221.39450000000002</v>
      </c>
      <c r="J17" s="280"/>
      <c r="K17" s="280"/>
    </row>
    <row r="18" spans="2:11" ht="33" customHeight="1" x14ac:dyDescent="0.3">
      <c r="B18" s="337"/>
      <c r="C18" s="345"/>
      <c r="D18" s="337"/>
      <c r="E18" s="354"/>
      <c r="F18" s="269"/>
      <c r="G18" s="11" t="s">
        <v>23</v>
      </c>
      <c r="H18" s="11" t="s">
        <v>21</v>
      </c>
      <c r="I18" s="227" t="s">
        <v>29</v>
      </c>
      <c r="J18" s="280"/>
      <c r="K18" s="280"/>
    </row>
    <row r="19" spans="2:11" ht="16.350000000000001" customHeight="1" x14ac:dyDescent="0.3">
      <c r="B19" s="337"/>
      <c r="C19" s="345"/>
      <c r="D19" s="337"/>
      <c r="E19" s="353" t="s">
        <v>27</v>
      </c>
      <c r="F19" s="267" t="s">
        <v>75</v>
      </c>
      <c r="G19" s="144">
        <v>0</v>
      </c>
      <c r="H19" s="144">
        <v>0</v>
      </c>
      <c r="I19" s="229">
        <f>'IV skyrius X skirsnis'!N10</f>
        <v>18750</v>
      </c>
      <c r="J19" s="280"/>
      <c r="K19" s="280"/>
    </row>
    <row r="20" spans="2:11" ht="46.35" customHeight="1" x14ac:dyDescent="0.3">
      <c r="B20" s="337"/>
      <c r="C20" s="345"/>
      <c r="D20" s="337"/>
      <c r="E20" s="354"/>
      <c r="F20" s="269"/>
      <c r="G20" s="11" t="s">
        <v>20</v>
      </c>
      <c r="H20" s="11" t="s">
        <v>21</v>
      </c>
      <c r="I20" s="227" t="s">
        <v>29</v>
      </c>
      <c r="J20" s="280"/>
      <c r="K20" s="280"/>
    </row>
    <row r="21" spans="2:11" ht="15.6" customHeight="1" x14ac:dyDescent="0.3">
      <c r="B21" s="337"/>
      <c r="C21" s="345"/>
      <c r="D21" s="337"/>
      <c r="E21" s="349" t="s">
        <v>27</v>
      </c>
      <c r="F21" s="279" t="s">
        <v>370</v>
      </c>
      <c r="G21" s="24" t="s">
        <v>35</v>
      </c>
      <c r="H21" s="24" t="s">
        <v>35</v>
      </c>
      <c r="I21" s="230">
        <f>'IV skyrius X skirsnis'!N14</f>
        <v>4800</v>
      </c>
      <c r="J21" s="280"/>
      <c r="K21" s="280"/>
    </row>
    <row r="22" spans="2:11" ht="48.6" customHeight="1" x14ac:dyDescent="0.3">
      <c r="B22" s="338"/>
      <c r="C22" s="346"/>
      <c r="D22" s="338"/>
      <c r="E22" s="350"/>
      <c r="F22" s="281"/>
      <c r="G22" s="24" t="s">
        <v>23</v>
      </c>
      <c r="H22" s="24" t="s">
        <v>21</v>
      </c>
      <c r="I22" s="145" t="s">
        <v>29</v>
      </c>
      <c r="J22" s="281"/>
      <c r="K22" s="281"/>
    </row>
    <row r="23" spans="2:11" ht="17.100000000000001" customHeight="1" x14ac:dyDescent="0.3">
      <c r="B23" s="336" t="s">
        <v>36</v>
      </c>
      <c r="C23" s="347" t="s">
        <v>371</v>
      </c>
      <c r="D23" s="336" t="s">
        <v>372</v>
      </c>
      <c r="E23" s="349" t="s">
        <v>16</v>
      </c>
      <c r="F23" s="279" t="s">
        <v>373</v>
      </c>
      <c r="G23" s="144">
        <v>1.3</v>
      </c>
      <c r="H23" s="144">
        <v>1.3</v>
      </c>
      <c r="I23" s="144">
        <v>1.25</v>
      </c>
      <c r="J23" s="279" t="s">
        <v>418</v>
      </c>
      <c r="K23" s="279" t="s">
        <v>419</v>
      </c>
    </row>
    <row r="24" spans="2:11" ht="53.1" customHeight="1" x14ac:dyDescent="0.3">
      <c r="B24" s="337"/>
      <c r="C24" s="351"/>
      <c r="D24" s="337"/>
      <c r="E24" s="350"/>
      <c r="F24" s="281"/>
      <c r="G24" s="11" t="s">
        <v>785</v>
      </c>
      <c r="H24" s="11" t="s">
        <v>21</v>
      </c>
      <c r="I24" s="227" t="s">
        <v>29</v>
      </c>
      <c r="J24" s="280"/>
      <c r="K24" s="280"/>
    </row>
    <row r="25" spans="2:11" ht="17.399999999999999" customHeight="1" x14ac:dyDescent="0.3">
      <c r="B25" s="337"/>
      <c r="C25" s="351"/>
      <c r="D25" s="337"/>
      <c r="E25" s="349" t="s">
        <v>16</v>
      </c>
      <c r="F25" s="279" t="s">
        <v>374</v>
      </c>
      <c r="G25" s="144">
        <v>21</v>
      </c>
      <c r="H25" s="144">
        <v>21</v>
      </c>
      <c r="I25" s="144">
        <v>14</v>
      </c>
      <c r="J25" s="280"/>
      <c r="K25" s="280"/>
    </row>
    <row r="26" spans="2:11" ht="43.2" customHeight="1" x14ac:dyDescent="0.3">
      <c r="B26" s="337"/>
      <c r="C26" s="351"/>
      <c r="D26" s="337"/>
      <c r="E26" s="350"/>
      <c r="F26" s="281"/>
      <c r="G26" s="11" t="s">
        <v>20</v>
      </c>
      <c r="H26" s="11" t="s">
        <v>21</v>
      </c>
      <c r="I26" s="227" t="s">
        <v>29</v>
      </c>
      <c r="J26" s="280"/>
      <c r="K26" s="280"/>
    </row>
    <row r="27" spans="2:11" ht="16.350000000000001" customHeight="1" x14ac:dyDescent="0.3">
      <c r="B27" s="337"/>
      <c r="C27" s="351"/>
      <c r="D27" s="337"/>
      <c r="E27" s="349" t="s">
        <v>16</v>
      </c>
      <c r="F27" s="279" t="s">
        <v>375</v>
      </c>
      <c r="G27" s="144">
        <v>76.099999999999994</v>
      </c>
      <c r="H27" s="144">
        <v>76.099999999999994</v>
      </c>
      <c r="I27" s="144">
        <v>79</v>
      </c>
      <c r="J27" s="280"/>
      <c r="K27" s="280"/>
    </row>
    <row r="28" spans="2:11" ht="32.4" customHeight="1" x14ac:dyDescent="0.3">
      <c r="B28" s="337"/>
      <c r="C28" s="351"/>
      <c r="D28" s="337"/>
      <c r="E28" s="350"/>
      <c r="F28" s="281"/>
      <c r="G28" s="11" t="s">
        <v>20</v>
      </c>
      <c r="H28" s="11" t="s">
        <v>21</v>
      </c>
      <c r="I28" s="227" t="s">
        <v>29</v>
      </c>
      <c r="J28" s="280"/>
      <c r="K28" s="280"/>
    </row>
    <row r="29" spans="2:11" ht="17.399999999999999" customHeight="1" x14ac:dyDescent="0.3">
      <c r="B29" s="337"/>
      <c r="C29" s="351"/>
      <c r="D29" s="337"/>
      <c r="E29" s="349" t="s">
        <v>16</v>
      </c>
      <c r="F29" s="279" t="s">
        <v>376</v>
      </c>
      <c r="G29" s="144">
        <v>70.3</v>
      </c>
      <c r="H29" s="144">
        <v>70.3</v>
      </c>
      <c r="I29" s="144">
        <v>76</v>
      </c>
      <c r="J29" s="280"/>
      <c r="K29" s="280"/>
    </row>
    <row r="30" spans="2:11" ht="46.35" customHeight="1" x14ac:dyDescent="0.3">
      <c r="B30" s="337"/>
      <c r="C30" s="351"/>
      <c r="D30" s="337"/>
      <c r="E30" s="350"/>
      <c r="F30" s="281"/>
      <c r="G30" s="11" t="s">
        <v>20</v>
      </c>
      <c r="H30" s="11" t="s">
        <v>21</v>
      </c>
      <c r="I30" s="227" t="s">
        <v>29</v>
      </c>
      <c r="J30" s="280"/>
      <c r="K30" s="280"/>
    </row>
    <row r="31" spans="2:11" ht="19.350000000000001" customHeight="1" x14ac:dyDescent="0.3">
      <c r="B31" s="337"/>
      <c r="C31" s="351"/>
      <c r="D31" s="337"/>
      <c r="E31" s="349" t="s">
        <v>16</v>
      </c>
      <c r="F31" s="279" t="s">
        <v>377</v>
      </c>
      <c r="G31" s="144">
        <v>1.06</v>
      </c>
      <c r="H31" s="144">
        <v>1.06</v>
      </c>
      <c r="I31" s="144">
        <v>1.02</v>
      </c>
      <c r="J31" s="280"/>
      <c r="K31" s="280"/>
    </row>
    <row r="32" spans="2:11" ht="62.4" customHeight="1" x14ac:dyDescent="0.3">
      <c r="B32" s="337"/>
      <c r="C32" s="351"/>
      <c r="D32" s="337"/>
      <c r="E32" s="350"/>
      <c r="F32" s="281"/>
      <c r="G32" s="11" t="s">
        <v>23</v>
      </c>
      <c r="H32" s="11" t="s">
        <v>21</v>
      </c>
      <c r="I32" s="227" t="s">
        <v>29</v>
      </c>
      <c r="J32" s="280"/>
      <c r="K32" s="280"/>
    </row>
    <row r="33" spans="2:11" ht="19.350000000000001" customHeight="1" x14ac:dyDescent="0.3">
      <c r="B33" s="337"/>
      <c r="C33" s="351"/>
      <c r="D33" s="337"/>
      <c r="E33" s="349" t="s">
        <v>16</v>
      </c>
      <c r="F33" s="279" t="s">
        <v>786</v>
      </c>
      <c r="G33" s="144">
        <v>85</v>
      </c>
      <c r="H33" s="144">
        <v>85</v>
      </c>
      <c r="I33" s="144">
        <v>83</v>
      </c>
      <c r="J33" s="280"/>
      <c r="K33" s="280"/>
    </row>
    <row r="34" spans="2:11" ht="96.6" customHeight="1" x14ac:dyDescent="0.3">
      <c r="B34" s="337"/>
      <c r="C34" s="351"/>
      <c r="D34" s="337"/>
      <c r="E34" s="350"/>
      <c r="F34" s="281"/>
      <c r="G34" s="11" t="s">
        <v>24</v>
      </c>
      <c r="H34" s="11" t="s">
        <v>21</v>
      </c>
      <c r="I34" s="227" t="s">
        <v>29</v>
      </c>
      <c r="J34" s="280"/>
      <c r="K34" s="280"/>
    </row>
    <row r="35" spans="2:11" ht="20.399999999999999" customHeight="1" x14ac:dyDescent="0.3">
      <c r="B35" s="337"/>
      <c r="C35" s="351"/>
      <c r="D35" s="337"/>
      <c r="E35" s="349" t="s">
        <v>16</v>
      </c>
      <c r="F35" s="279" t="s">
        <v>378</v>
      </c>
      <c r="G35" s="144">
        <v>0.15</v>
      </c>
      <c r="H35" s="144">
        <v>0.15</v>
      </c>
      <c r="I35" s="144">
        <v>0.14000000000000001</v>
      </c>
      <c r="J35" s="280"/>
      <c r="K35" s="280"/>
    </row>
    <row r="36" spans="2:11" ht="61.35" customHeight="1" x14ac:dyDescent="0.3">
      <c r="B36" s="337"/>
      <c r="C36" s="351"/>
      <c r="D36" s="337"/>
      <c r="E36" s="350"/>
      <c r="F36" s="281"/>
      <c r="G36" s="11" t="s">
        <v>20</v>
      </c>
      <c r="H36" s="11" t="s">
        <v>21</v>
      </c>
      <c r="I36" s="227" t="s">
        <v>29</v>
      </c>
      <c r="J36" s="280"/>
      <c r="K36" s="280"/>
    </row>
    <row r="37" spans="2:11" ht="18.600000000000001" customHeight="1" x14ac:dyDescent="0.3">
      <c r="B37" s="337"/>
      <c r="C37" s="351"/>
      <c r="D37" s="337"/>
      <c r="E37" s="349" t="s">
        <v>16</v>
      </c>
      <c r="F37" s="279" t="s">
        <v>788</v>
      </c>
      <c r="G37" s="144">
        <v>50</v>
      </c>
      <c r="H37" s="144">
        <v>50</v>
      </c>
      <c r="I37" s="144">
        <v>44</v>
      </c>
      <c r="J37" s="280"/>
      <c r="K37" s="280"/>
    </row>
    <row r="38" spans="2:11" ht="66.599999999999994" customHeight="1" x14ac:dyDescent="0.3">
      <c r="B38" s="337"/>
      <c r="C38" s="351"/>
      <c r="D38" s="337"/>
      <c r="E38" s="350"/>
      <c r="F38" s="281"/>
      <c r="G38" s="11" t="s">
        <v>20</v>
      </c>
      <c r="H38" s="11" t="s">
        <v>21</v>
      </c>
      <c r="I38" s="227" t="s">
        <v>29</v>
      </c>
      <c r="J38" s="280"/>
      <c r="K38" s="280"/>
    </row>
    <row r="39" spans="2:11" ht="18" customHeight="1" x14ac:dyDescent="0.3">
      <c r="B39" s="337"/>
      <c r="C39" s="351"/>
      <c r="D39" s="337"/>
      <c r="E39" s="349" t="s">
        <v>16</v>
      </c>
      <c r="F39" s="279" t="s">
        <v>787</v>
      </c>
      <c r="G39" s="144">
        <v>376</v>
      </c>
      <c r="H39" s="144">
        <v>376</v>
      </c>
      <c r="I39" s="144">
        <v>320</v>
      </c>
      <c r="J39" s="280"/>
      <c r="K39" s="280"/>
    </row>
    <row r="40" spans="2:11" ht="80.400000000000006" customHeight="1" x14ac:dyDescent="0.3">
      <c r="B40" s="337"/>
      <c r="C40" s="351"/>
      <c r="D40" s="337"/>
      <c r="E40" s="350"/>
      <c r="F40" s="281"/>
      <c r="G40" s="11" t="s">
        <v>20</v>
      </c>
      <c r="H40" s="11" t="s">
        <v>21</v>
      </c>
      <c r="I40" s="227" t="s">
        <v>29</v>
      </c>
      <c r="J40" s="280"/>
      <c r="K40" s="280"/>
    </row>
    <row r="41" spans="2:11" ht="17.100000000000001" customHeight="1" x14ac:dyDescent="0.3">
      <c r="B41" s="336" t="s">
        <v>56</v>
      </c>
      <c r="C41" s="341" t="s">
        <v>379</v>
      </c>
      <c r="D41" s="336" t="s">
        <v>380</v>
      </c>
      <c r="E41" s="349" t="s">
        <v>27</v>
      </c>
      <c r="F41" s="279" t="s">
        <v>370</v>
      </c>
      <c r="G41" s="144">
        <f>'IV skyrius II skirsnis'!H10</f>
        <v>4150</v>
      </c>
      <c r="H41" s="144">
        <f>'IV skyrius II skirsnis'!K10</f>
        <v>4150</v>
      </c>
      <c r="I41" s="144">
        <f>'IV skyrius II skirsnis'!N10</f>
        <v>46500</v>
      </c>
      <c r="J41" s="280"/>
      <c r="K41" s="280"/>
    </row>
    <row r="42" spans="2:11" ht="56.1" customHeight="1" x14ac:dyDescent="0.3">
      <c r="B42" s="337"/>
      <c r="C42" s="342"/>
      <c r="D42" s="337"/>
      <c r="E42" s="350"/>
      <c r="F42" s="281"/>
      <c r="G42" s="11" t="s">
        <v>23</v>
      </c>
      <c r="H42" s="11" t="s">
        <v>21</v>
      </c>
      <c r="I42" s="227" t="s">
        <v>29</v>
      </c>
      <c r="J42" s="280"/>
      <c r="K42" s="280"/>
    </row>
    <row r="43" spans="2:11" ht="17.399999999999999" customHeight="1" x14ac:dyDescent="0.3">
      <c r="B43" s="337"/>
      <c r="C43" s="342"/>
      <c r="D43" s="337"/>
      <c r="E43" s="349" t="s">
        <v>27</v>
      </c>
      <c r="F43" s="279" t="s">
        <v>381</v>
      </c>
      <c r="G43" s="24" t="s">
        <v>35</v>
      </c>
      <c r="H43" s="24" t="s">
        <v>35</v>
      </c>
      <c r="I43" s="190">
        <f>'IV skyrius VIII skirsinis'!N10</f>
        <v>5500</v>
      </c>
      <c r="J43" s="280"/>
      <c r="K43" s="280"/>
    </row>
    <row r="44" spans="2:11" ht="56.1" customHeight="1" x14ac:dyDescent="0.3">
      <c r="B44" s="337"/>
      <c r="C44" s="342"/>
      <c r="D44" s="337"/>
      <c r="E44" s="350"/>
      <c r="F44" s="281"/>
      <c r="G44" s="11" t="s">
        <v>23</v>
      </c>
      <c r="H44" s="11" t="s">
        <v>21</v>
      </c>
      <c r="I44" s="227" t="s">
        <v>29</v>
      </c>
      <c r="J44" s="280"/>
      <c r="K44" s="280"/>
    </row>
    <row r="45" spans="2:11" ht="21" customHeight="1" x14ac:dyDescent="0.3">
      <c r="B45" s="337"/>
      <c r="C45" s="342"/>
      <c r="D45" s="337"/>
      <c r="E45" s="349" t="s">
        <v>27</v>
      </c>
      <c r="F45" s="279" t="s">
        <v>382</v>
      </c>
      <c r="G45" s="24" t="s">
        <v>35</v>
      </c>
      <c r="H45" s="145">
        <f>'IV skyrius II skirsnis'!K12</f>
        <v>2</v>
      </c>
      <c r="I45" s="145" t="str">
        <f>'IV skyrius II skirsnis'!N12</f>
        <v>4</v>
      </c>
      <c r="J45" s="280"/>
      <c r="K45" s="280"/>
    </row>
    <row r="46" spans="2:11" ht="45" customHeight="1" x14ac:dyDescent="0.3">
      <c r="B46" s="337"/>
      <c r="C46" s="342"/>
      <c r="D46" s="337"/>
      <c r="E46" s="352"/>
      <c r="F46" s="281"/>
      <c r="G46" s="11" t="s">
        <v>23</v>
      </c>
      <c r="H46" s="11" t="s">
        <v>21</v>
      </c>
      <c r="I46" s="227" t="s">
        <v>29</v>
      </c>
      <c r="J46" s="280"/>
      <c r="K46" s="280"/>
    </row>
    <row r="47" spans="2:11" ht="21" customHeight="1" x14ac:dyDescent="0.3">
      <c r="B47" s="337"/>
      <c r="C47" s="342"/>
      <c r="D47" s="337"/>
      <c r="E47" s="349" t="s">
        <v>27</v>
      </c>
      <c r="F47" s="279" t="s">
        <v>75</v>
      </c>
      <c r="G47" s="24" t="s">
        <v>35</v>
      </c>
      <c r="H47" s="24" t="s">
        <v>35</v>
      </c>
      <c r="I47" s="190">
        <f>'IV skyrius II skirsnis'!N14</f>
        <v>20800</v>
      </c>
      <c r="J47" s="280"/>
      <c r="K47" s="280"/>
    </row>
    <row r="48" spans="2:11" ht="52.8" customHeight="1" x14ac:dyDescent="0.3">
      <c r="B48" s="338"/>
      <c r="C48" s="343"/>
      <c r="D48" s="338"/>
      <c r="E48" s="352"/>
      <c r="F48" s="281"/>
      <c r="G48" s="11" t="s">
        <v>23</v>
      </c>
      <c r="H48" s="11" t="s">
        <v>21</v>
      </c>
      <c r="I48" s="227" t="s">
        <v>29</v>
      </c>
      <c r="J48" s="280"/>
      <c r="K48" s="280"/>
    </row>
    <row r="49" spans="2:11" ht="15.6" customHeight="1" x14ac:dyDescent="0.3">
      <c r="B49" s="336" t="s">
        <v>58</v>
      </c>
      <c r="C49" s="344" t="s">
        <v>383</v>
      </c>
      <c r="D49" s="336" t="s">
        <v>384</v>
      </c>
      <c r="E49" s="349" t="s">
        <v>27</v>
      </c>
      <c r="F49" s="279" t="s">
        <v>385</v>
      </c>
      <c r="G49" s="144">
        <v>0</v>
      </c>
      <c r="H49" s="144">
        <v>0</v>
      </c>
      <c r="I49" s="216">
        <f>'IV skyrius VII skirsnis'!N10</f>
        <v>2292.19</v>
      </c>
      <c r="J49" s="280"/>
      <c r="K49" s="280"/>
    </row>
    <row r="50" spans="2:11" ht="53.1" customHeight="1" x14ac:dyDescent="0.3">
      <c r="B50" s="337"/>
      <c r="C50" s="345"/>
      <c r="D50" s="337"/>
      <c r="E50" s="350"/>
      <c r="F50" s="281"/>
      <c r="G50" s="11" t="s">
        <v>23</v>
      </c>
      <c r="H50" s="11" t="s">
        <v>21</v>
      </c>
      <c r="I50" s="227" t="s">
        <v>29</v>
      </c>
      <c r="J50" s="280"/>
      <c r="K50" s="280"/>
    </row>
    <row r="51" spans="2:11" ht="18" customHeight="1" x14ac:dyDescent="0.3">
      <c r="B51" s="337"/>
      <c r="C51" s="345"/>
      <c r="D51" s="337"/>
      <c r="E51" s="349" t="s">
        <v>27</v>
      </c>
      <c r="F51" s="279" t="s">
        <v>386</v>
      </c>
      <c r="G51" s="144">
        <v>0</v>
      </c>
      <c r="H51" s="144">
        <v>0</v>
      </c>
      <c r="I51" s="191">
        <f>'IV skyrius IV skirsnis'!N12</f>
        <v>6429</v>
      </c>
      <c r="J51" s="280"/>
      <c r="K51" s="280"/>
    </row>
    <row r="52" spans="2:11" ht="80.400000000000006" customHeight="1" x14ac:dyDescent="0.3">
      <c r="B52" s="337"/>
      <c r="C52" s="345"/>
      <c r="D52" s="337"/>
      <c r="E52" s="350"/>
      <c r="F52" s="281"/>
      <c r="G52" s="11" t="s">
        <v>23</v>
      </c>
      <c r="H52" s="11" t="s">
        <v>21</v>
      </c>
      <c r="I52" s="227" t="s">
        <v>29</v>
      </c>
      <c r="J52" s="280"/>
      <c r="K52" s="280"/>
    </row>
    <row r="53" spans="2:11" ht="22.35" customHeight="1" x14ac:dyDescent="0.3">
      <c r="B53" s="337"/>
      <c r="C53" s="345"/>
      <c r="D53" s="337"/>
      <c r="E53" s="349" t="s">
        <v>27</v>
      </c>
      <c r="F53" s="279" t="s">
        <v>387</v>
      </c>
      <c r="G53" s="144">
        <v>0</v>
      </c>
      <c r="H53" s="144">
        <v>0</v>
      </c>
      <c r="I53" s="191">
        <f>'IV skyrius IV skirsnis'!N10</f>
        <v>7670</v>
      </c>
      <c r="J53" s="280"/>
      <c r="K53" s="280"/>
    </row>
    <row r="54" spans="2:11" ht="45" customHeight="1" x14ac:dyDescent="0.3">
      <c r="B54" s="338"/>
      <c r="C54" s="346"/>
      <c r="D54" s="338"/>
      <c r="E54" s="350"/>
      <c r="F54" s="281"/>
      <c r="G54" s="11" t="s">
        <v>23</v>
      </c>
      <c r="H54" s="11" t="s">
        <v>21</v>
      </c>
      <c r="I54" s="227" t="s">
        <v>29</v>
      </c>
      <c r="J54" s="281"/>
      <c r="K54" s="281"/>
    </row>
    <row r="55" spans="2:11" ht="17.399999999999999" customHeight="1" x14ac:dyDescent="0.3">
      <c r="B55" s="336" t="s">
        <v>92</v>
      </c>
      <c r="C55" s="347" t="s">
        <v>388</v>
      </c>
      <c r="D55" s="282" t="s">
        <v>389</v>
      </c>
      <c r="E55" s="334" t="s">
        <v>16</v>
      </c>
      <c r="F55" s="282" t="s">
        <v>390</v>
      </c>
      <c r="G55" s="153">
        <v>26.2</v>
      </c>
      <c r="H55" s="153">
        <v>26.2</v>
      </c>
      <c r="I55" s="153">
        <v>23.2</v>
      </c>
      <c r="J55" s="282" t="s">
        <v>421</v>
      </c>
      <c r="K55" s="282" t="s">
        <v>420</v>
      </c>
    </row>
    <row r="56" spans="2:11" ht="51.6" customHeight="1" x14ac:dyDescent="0.3">
      <c r="B56" s="337"/>
      <c r="C56" s="345"/>
      <c r="D56" s="327"/>
      <c r="E56" s="335"/>
      <c r="F56" s="284"/>
      <c r="G56" s="124" t="s">
        <v>20</v>
      </c>
      <c r="H56" s="11" t="s">
        <v>21</v>
      </c>
      <c r="I56" s="227" t="s">
        <v>29</v>
      </c>
      <c r="J56" s="327"/>
      <c r="K56" s="327"/>
    </row>
    <row r="57" spans="2:11" ht="21.6" customHeight="1" x14ac:dyDescent="0.3">
      <c r="B57" s="337"/>
      <c r="C57" s="345"/>
      <c r="D57" s="327"/>
      <c r="E57" s="334" t="s">
        <v>16</v>
      </c>
      <c r="F57" s="282" t="s">
        <v>391</v>
      </c>
      <c r="G57" s="153">
        <v>14</v>
      </c>
      <c r="H57" s="153">
        <v>14</v>
      </c>
      <c r="I57" s="153">
        <v>18</v>
      </c>
      <c r="J57" s="327"/>
      <c r="K57" s="327"/>
    </row>
    <row r="58" spans="2:11" ht="44.1" customHeight="1" x14ac:dyDescent="0.3">
      <c r="B58" s="337"/>
      <c r="C58" s="345"/>
      <c r="D58" s="327"/>
      <c r="E58" s="335"/>
      <c r="F58" s="284"/>
      <c r="G58" s="124" t="s">
        <v>20</v>
      </c>
      <c r="H58" s="11" t="s">
        <v>21</v>
      </c>
      <c r="I58" s="226" t="s">
        <v>29</v>
      </c>
      <c r="J58" s="327"/>
      <c r="K58" s="327"/>
    </row>
    <row r="59" spans="2:11" ht="18" customHeight="1" x14ac:dyDescent="0.3">
      <c r="B59" s="337"/>
      <c r="C59" s="345"/>
      <c r="D59" s="327"/>
      <c r="E59" s="334" t="s">
        <v>16</v>
      </c>
      <c r="F59" s="282" t="s">
        <v>392</v>
      </c>
      <c r="G59" s="153">
        <v>61</v>
      </c>
      <c r="H59" s="158">
        <v>61</v>
      </c>
      <c r="I59" s="153">
        <v>64</v>
      </c>
      <c r="J59" s="327"/>
      <c r="K59" s="327"/>
    </row>
    <row r="60" spans="2:11" ht="44.1" customHeight="1" x14ac:dyDescent="0.3">
      <c r="B60" s="337"/>
      <c r="C60" s="345"/>
      <c r="D60" s="327"/>
      <c r="E60" s="335"/>
      <c r="F60" s="284"/>
      <c r="G60" s="124" t="s">
        <v>20</v>
      </c>
      <c r="H60" s="11" t="s">
        <v>21</v>
      </c>
      <c r="I60" s="227" t="s">
        <v>29</v>
      </c>
      <c r="J60" s="327"/>
      <c r="K60" s="327"/>
    </row>
    <row r="61" spans="2:11" ht="18.600000000000001" customHeight="1" x14ac:dyDescent="0.3">
      <c r="B61" s="337"/>
      <c r="C61" s="345"/>
      <c r="D61" s="327"/>
      <c r="E61" s="339" t="s">
        <v>16</v>
      </c>
      <c r="F61" s="282" t="s">
        <v>790</v>
      </c>
      <c r="G61" s="153">
        <v>330</v>
      </c>
      <c r="H61" s="158">
        <v>330</v>
      </c>
      <c r="I61" s="153">
        <v>298</v>
      </c>
      <c r="J61" s="327"/>
      <c r="K61" s="327"/>
    </row>
    <row r="62" spans="2:11" ht="44.1" customHeight="1" x14ac:dyDescent="0.3">
      <c r="B62" s="337"/>
      <c r="C62" s="345"/>
      <c r="D62" s="327"/>
      <c r="E62" s="340"/>
      <c r="F62" s="284"/>
      <c r="G62" s="124" t="s">
        <v>20</v>
      </c>
      <c r="H62" s="11" t="s">
        <v>21</v>
      </c>
      <c r="I62" s="227" t="s">
        <v>29</v>
      </c>
      <c r="J62" s="327"/>
      <c r="K62" s="327"/>
    </row>
    <row r="63" spans="2:11" ht="19.350000000000001" customHeight="1" x14ac:dyDescent="0.3">
      <c r="B63" s="337"/>
      <c r="C63" s="345"/>
      <c r="D63" s="327"/>
      <c r="E63" s="339" t="s">
        <v>16</v>
      </c>
      <c r="F63" s="282" t="s">
        <v>393</v>
      </c>
      <c r="G63" s="153">
        <v>216</v>
      </c>
      <c r="H63" s="158">
        <v>216</v>
      </c>
      <c r="I63" s="180">
        <v>198</v>
      </c>
      <c r="J63" s="327"/>
      <c r="K63" s="327"/>
    </row>
    <row r="64" spans="2:11" ht="34.799999999999997" customHeight="1" x14ac:dyDescent="0.3">
      <c r="B64" s="337"/>
      <c r="C64" s="345"/>
      <c r="D64" s="327"/>
      <c r="E64" s="340"/>
      <c r="F64" s="284"/>
      <c r="G64" s="124" t="s">
        <v>20</v>
      </c>
      <c r="H64" s="11" t="s">
        <v>21</v>
      </c>
      <c r="I64" s="227" t="s">
        <v>29</v>
      </c>
      <c r="J64" s="327"/>
      <c r="K64" s="327"/>
    </row>
    <row r="65" spans="2:11" ht="19.350000000000001" customHeight="1" x14ac:dyDescent="0.3">
      <c r="B65" s="337"/>
      <c r="C65" s="345"/>
      <c r="D65" s="327"/>
      <c r="E65" s="339" t="s">
        <v>16</v>
      </c>
      <c r="F65" s="282" t="s">
        <v>394</v>
      </c>
      <c r="G65" s="153">
        <v>71</v>
      </c>
      <c r="H65" s="158">
        <v>71</v>
      </c>
      <c r="I65" s="180">
        <v>74</v>
      </c>
      <c r="J65" s="327"/>
      <c r="K65" s="327"/>
    </row>
    <row r="66" spans="2:11" ht="48.6" customHeight="1" x14ac:dyDescent="0.3">
      <c r="B66" s="337"/>
      <c r="C66" s="345"/>
      <c r="D66" s="327"/>
      <c r="E66" s="340"/>
      <c r="F66" s="284"/>
      <c r="G66" s="124" t="s">
        <v>24</v>
      </c>
      <c r="H66" s="11" t="s">
        <v>21</v>
      </c>
      <c r="I66" s="227" t="s">
        <v>29</v>
      </c>
      <c r="J66" s="327"/>
      <c r="K66" s="327"/>
    </row>
    <row r="67" spans="2:11" ht="22.2" customHeight="1" x14ac:dyDescent="0.3">
      <c r="B67" s="337"/>
      <c r="C67" s="345"/>
      <c r="D67" s="327"/>
      <c r="E67" s="339" t="s">
        <v>16</v>
      </c>
      <c r="F67" s="282" t="s">
        <v>395</v>
      </c>
      <c r="G67" s="153">
        <v>36.6</v>
      </c>
      <c r="H67" s="155">
        <v>36.6</v>
      </c>
      <c r="I67" s="180">
        <v>49</v>
      </c>
      <c r="J67" s="327"/>
      <c r="K67" s="327"/>
    </row>
    <row r="68" spans="2:11" ht="30.6" customHeight="1" x14ac:dyDescent="0.3">
      <c r="B68" s="337"/>
      <c r="C68" s="345"/>
      <c r="D68" s="327"/>
      <c r="E68" s="340"/>
      <c r="F68" s="284"/>
      <c r="G68" s="124" t="s">
        <v>791</v>
      </c>
      <c r="H68" s="11" t="s">
        <v>21</v>
      </c>
      <c r="I68" s="227" t="s">
        <v>29</v>
      </c>
      <c r="J68" s="327"/>
      <c r="K68" s="327"/>
    </row>
    <row r="69" spans="2:11" ht="19.350000000000001" customHeight="1" x14ac:dyDescent="0.3">
      <c r="B69" s="337"/>
      <c r="C69" s="345"/>
      <c r="D69" s="327"/>
      <c r="E69" s="339" t="s">
        <v>16</v>
      </c>
      <c r="F69" s="282" t="s">
        <v>396</v>
      </c>
      <c r="G69" s="154">
        <v>89</v>
      </c>
      <c r="H69" s="194">
        <v>89</v>
      </c>
      <c r="I69" s="228">
        <v>91</v>
      </c>
      <c r="J69" s="327"/>
      <c r="K69" s="327"/>
    </row>
    <row r="70" spans="2:11" ht="45.6" customHeight="1" x14ac:dyDescent="0.3">
      <c r="B70" s="338"/>
      <c r="C70" s="346"/>
      <c r="D70" s="328"/>
      <c r="E70" s="340"/>
      <c r="F70" s="284"/>
      <c r="G70" s="124" t="s">
        <v>20</v>
      </c>
      <c r="H70" s="11" t="s">
        <v>21</v>
      </c>
      <c r="I70" s="227" t="s">
        <v>29</v>
      </c>
      <c r="J70" s="327"/>
      <c r="K70" s="327"/>
    </row>
    <row r="71" spans="2:11" ht="18" customHeight="1" x14ac:dyDescent="0.3">
      <c r="B71" s="336" t="s">
        <v>397</v>
      </c>
      <c r="C71" s="344" t="s">
        <v>398</v>
      </c>
      <c r="D71" s="348" t="s">
        <v>399</v>
      </c>
      <c r="E71" s="334" t="s">
        <v>27</v>
      </c>
      <c r="F71" s="282" t="s">
        <v>400</v>
      </c>
      <c r="G71" s="153">
        <v>0</v>
      </c>
      <c r="H71" s="192">
        <v>0</v>
      </c>
      <c r="I71" s="158">
        <f>'IV skyrius V skirsnis'!N10</f>
        <v>339</v>
      </c>
      <c r="J71" s="327"/>
      <c r="K71" s="327"/>
    </row>
    <row r="72" spans="2:11" ht="36" customHeight="1" x14ac:dyDescent="0.3">
      <c r="B72" s="337"/>
      <c r="C72" s="345"/>
      <c r="D72" s="327"/>
      <c r="E72" s="335"/>
      <c r="F72" s="284"/>
      <c r="G72" s="124" t="s">
        <v>23</v>
      </c>
      <c r="H72" s="11" t="s">
        <v>21</v>
      </c>
      <c r="I72" s="227" t="s">
        <v>29</v>
      </c>
      <c r="J72" s="327"/>
      <c r="K72" s="327"/>
    </row>
    <row r="73" spans="2:11" ht="26.4" customHeight="1" x14ac:dyDescent="0.3">
      <c r="B73" s="337"/>
      <c r="C73" s="345"/>
      <c r="D73" s="327"/>
      <c r="E73" s="334" t="s">
        <v>27</v>
      </c>
      <c r="F73" s="282" t="s">
        <v>401</v>
      </c>
      <c r="G73" s="153">
        <v>0</v>
      </c>
      <c r="H73" s="153">
        <v>0</v>
      </c>
      <c r="I73" s="158">
        <f>'IV skyrius V skirsnis'!N12</f>
        <v>309</v>
      </c>
      <c r="J73" s="327"/>
      <c r="K73" s="327"/>
    </row>
    <row r="74" spans="2:11" ht="42" customHeight="1" x14ac:dyDescent="0.3">
      <c r="B74" s="337"/>
      <c r="C74" s="345"/>
      <c r="D74" s="327"/>
      <c r="E74" s="335"/>
      <c r="F74" s="284"/>
      <c r="G74" s="124" t="s">
        <v>23</v>
      </c>
      <c r="H74" s="11" t="s">
        <v>21</v>
      </c>
      <c r="I74" s="227" t="s">
        <v>29</v>
      </c>
      <c r="J74" s="327"/>
      <c r="K74" s="327"/>
    </row>
    <row r="75" spans="2:11" ht="18" customHeight="1" x14ac:dyDescent="0.3">
      <c r="B75" s="337"/>
      <c r="C75" s="345"/>
      <c r="D75" s="327"/>
      <c r="E75" s="334" t="s">
        <v>27</v>
      </c>
      <c r="F75" s="282" t="s">
        <v>402</v>
      </c>
      <c r="G75" s="153">
        <v>0</v>
      </c>
      <c r="H75" s="153">
        <v>0</v>
      </c>
      <c r="I75" s="158">
        <f>'IV skyrius V skirsnis'!N14</f>
        <v>100</v>
      </c>
      <c r="J75" s="327"/>
      <c r="K75" s="327"/>
    </row>
    <row r="76" spans="2:11" ht="33" customHeight="1" x14ac:dyDescent="0.3">
      <c r="B76" s="337"/>
      <c r="C76" s="345"/>
      <c r="D76" s="327"/>
      <c r="E76" s="335"/>
      <c r="F76" s="284"/>
      <c r="G76" s="124" t="s">
        <v>23</v>
      </c>
      <c r="H76" s="11" t="s">
        <v>21</v>
      </c>
      <c r="I76" s="227" t="s">
        <v>29</v>
      </c>
      <c r="J76" s="327"/>
      <c r="K76" s="327"/>
    </row>
    <row r="77" spans="2:11" ht="18.600000000000001" customHeight="1" x14ac:dyDescent="0.3">
      <c r="B77" s="337"/>
      <c r="C77" s="345"/>
      <c r="D77" s="327"/>
      <c r="E77" s="334" t="s">
        <v>27</v>
      </c>
      <c r="F77" s="282" t="s">
        <v>403</v>
      </c>
      <c r="G77" s="153">
        <v>0</v>
      </c>
      <c r="H77" s="153">
        <v>0</v>
      </c>
      <c r="I77" s="158">
        <f>'IV skyrius V skirsnis'!N16</f>
        <v>570</v>
      </c>
      <c r="J77" s="327"/>
      <c r="K77" s="327"/>
    </row>
    <row r="78" spans="2:11" ht="42.6" customHeight="1" x14ac:dyDescent="0.3">
      <c r="B78" s="337"/>
      <c r="C78" s="345"/>
      <c r="D78" s="327"/>
      <c r="E78" s="335"/>
      <c r="F78" s="284"/>
      <c r="G78" s="124" t="s">
        <v>23</v>
      </c>
      <c r="H78" s="11" t="s">
        <v>21</v>
      </c>
      <c r="I78" s="227" t="s">
        <v>29</v>
      </c>
      <c r="J78" s="327"/>
      <c r="K78" s="327"/>
    </row>
    <row r="79" spans="2:11" ht="18.600000000000001" customHeight="1" x14ac:dyDescent="0.3">
      <c r="B79" s="337"/>
      <c r="C79" s="345"/>
      <c r="D79" s="327"/>
      <c r="E79" s="334" t="s">
        <v>27</v>
      </c>
      <c r="F79" s="282" t="s">
        <v>75</v>
      </c>
      <c r="G79" s="153">
        <v>0</v>
      </c>
      <c r="H79" s="153">
        <v>0</v>
      </c>
      <c r="I79" s="158">
        <f>'IV skyrius VI skirsnis'!N10</f>
        <v>852512</v>
      </c>
      <c r="J79" s="327"/>
      <c r="K79" s="327"/>
    </row>
    <row r="80" spans="2:11" ht="19.8" customHeight="1" x14ac:dyDescent="0.3">
      <c r="B80" s="337"/>
      <c r="C80" s="345"/>
      <c r="D80" s="327"/>
      <c r="E80" s="335"/>
      <c r="F80" s="284"/>
      <c r="G80" s="124" t="s">
        <v>23</v>
      </c>
      <c r="H80" s="11" t="s">
        <v>21</v>
      </c>
      <c r="I80" s="227" t="s">
        <v>29</v>
      </c>
      <c r="J80" s="327"/>
      <c r="K80" s="327"/>
    </row>
    <row r="81" spans="2:11" ht="26.4" customHeight="1" x14ac:dyDescent="0.3">
      <c r="B81" s="337"/>
      <c r="C81" s="345"/>
      <c r="D81" s="327"/>
      <c r="E81" s="334" t="s">
        <v>27</v>
      </c>
      <c r="F81" s="282" t="s">
        <v>73</v>
      </c>
      <c r="G81" s="153">
        <v>0</v>
      </c>
      <c r="H81" s="153">
        <v>0</v>
      </c>
      <c r="I81" s="158">
        <f>'IV skyrius VI skirsnis'!N12</f>
        <v>12</v>
      </c>
      <c r="J81" s="327"/>
      <c r="K81" s="327"/>
    </row>
    <row r="82" spans="2:11" ht="21" customHeight="1" x14ac:dyDescent="0.3">
      <c r="B82" s="337"/>
      <c r="C82" s="345"/>
      <c r="D82" s="327"/>
      <c r="E82" s="335"/>
      <c r="F82" s="284"/>
      <c r="G82" s="124" t="s">
        <v>23</v>
      </c>
      <c r="H82" s="11" t="s">
        <v>21</v>
      </c>
      <c r="I82" s="227" t="s">
        <v>29</v>
      </c>
      <c r="J82" s="327"/>
      <c r="K82" s="327"/>
    </row>
    <row r="83" spans="2:11" ht="16.8" customHeight="1" x14ac:dyDescent="0.3">
      <c r="B83" s="337"/>
      <c r="C83" s="345"/>
      <c r="D83" s="327"/>
      <c r="E83" s="334" t="s">
        <v>27</v>
      </c>
      <c r="F83" s="282" t="s">
        <v>220</v>
      </c>
      <c r="G83" s="154">
        <v>0</v>
      </c>
      <c r="H83" s="154">
        <v>0</v>
      </c>
      <c r="I83" s="179">
        <f>'IV skyrius VI skirsnis'!N14</f>
        <v>6.64</v>
      </c>
      <c r="J83" s="327"/>
      <c r="K83" s="327"/>
    </row>
    <row r="84" spans="2:11" ht="34.200000000000003" customHeight="1" x14ac:dyDescent="0.3">
      <c r="B84" s="337"/>
      <c r="C84" s="345"/>
      <c r="D84" s="327"/>
      <c r="E84" s="335"/>
      <c r="F84" s="284"/>
      <c r="G84" s="124" t="s">
        <v>23</v>
      </c>
      <c r="H84" s="11" t="s">
        <v>21</v>
      </c>
      <c r="I84" s="227" t="s">
        <v>29</v>
      </c>
      <c r="J84" s="327"/>
      <c r="K84" s="327"/>
    </row>
    <row r="85" spans="2:11" ht="23.1" customHeight="1" x14ac:dyDescent="0.3">
      <c r="B85" s="336" t="s">
        <v>404</v>
      </c>
      <c r="C85" s="344" t="s">
        <v>405</v>
      </c>
      <c r="D85" s="282" t="s">
        <v>406</v>
      </c>
      <c r="E85" s="334" t="s">
        <v>27</v>
      </c>
      <c r="F85" s="282" t="s">
        <v>407</v>
      </c>
      <c r="G85" s="153">
        <v>0</v>
      </c>
      <c r="H85" s="153">
        <v>0</v>
      </c>
      <c r="I85" s="158">
        <f>'IV skyrius III skirsnis'!N10</f>
        <v>80</v>
      </c>
      <c r="J85" s="327"/>
      <c r="K85" s="327"/>
    </row>
    <row r="86" spans="2:11" ht="28.2" customHeight="1" x14ac:dyDescent="0.3">
      <c r="B86" s="337"/>
      <c r="C86" s="345"/>
      <c r="D86" s="283"/>
      <c r="E86" s="335"/>
      <c r="F86" s="284"/>
      <c r="G86" s="124" t="s">
        <v>23</v>
      </c>
      <c r="H86" s="11" t="s">
        <v>21</v>
      </c>
      <c r="I86" s="227" t="s">
        <v>29</v>
      </c>
      <c r="J86" s="327"/>
      <c r="K86" s="327"/>
    </row>
    <row r="87" spans="2:11" ht="19.2" customHeight="1" x14ac:dyDescent="0.3">
      <c r="B87" s="337"/>
      <c r="C87" s="345"/>
      <c r="D87" s="283"/>
      <c r="E87" s="334" t="s">
        <v>27</v>
      </c>
      <c r="F87" s="282" t="s">
        <v>408</v>
      </c>
      <c r="G87" s="161" t="s">
        <v>35</v>
      </c>
      <c r="H87" s="161" t="s">
        <v>35</v>
      </c>
      <c r="I87" s="158">
        <f>'IV skyrius III skirsnis'!N12</f>
        <v>80</v>
      </c>
      <c r="J87" s="327"/>
      <c r="K87" s="327"/>
    </row>
    <row r="88" spans="2:11" ht="30.6" customHeight="1" x14ac:dyDescent="0.3">
      <c r="B88" s="337"/>
      <c r="C88" s="345"/>
      <c r="D88" s="283"/>
      <c r="E88" s="335"/>
      <c r="F88" s="284"/>
      <c r="G88" s="124" t="s">
        <v>23</v>
      </c>
      <c r="H88" s="11" t="s">
        <v>21</v>
      </c>
      <c r="I88" s="227" t="s">
        <v>29</v>
      </c>
      <c r="J88" s="327"/>
      <c r="K88" s="327"/>
    </row>
    <row r="89" spans="2:11" ht="19.2" customHeight="1" x14ac:dyDescent="0.3">
      <c r="B89" s="337"/>
      <c r="C89" s="345"/>
      <c r="D89" s="283"/>
      <c r="E89" s="334" t="s">
        <v>27</v>
      </c>
      <c r="F89" s="282" t="s">
        <v>409</v>
      </c>
      <c r="G89" s="156" t="s">
        <v>35</v>
      </c>
      <c r="H89" s="156" t="s">
        <v>35</v>
      </c>
      <c r="I89" s="194">
        <f>'IV skyrius III skirsnis'!N14</f>
        <v>1516</v>
      </c>
      <c r="J89" s="327"/>
      <c r="K89" s="327"/>
    </row>
    <row r="90" spans="2:11" ht="30.6" customHeight="1" x14ac:dyDescent="0.3">
      <c r="B90" s="337"/>
      <c r="C90" s="345"/>
      <c r="D90" s="283"/>
      <c r="E90" s="335"/>
      <c r="F90" s="284"/>
      <c r="G90" s="124" t="s">
        <v>23</v>
      </c>
      <c r="H90" s="11" t="s">
        <v>21</v>
      </c>
      <c r="I90" s="227" t="s">
        <v>29</v>
      </c>
      <c r="J90" s="327"/>
      <c r="K90" s="327"/>
    </row>
    <row r="91" spans="2:11" ht="19.2" customHeight="1" x14ac:dyDescent="0.3">
      <c r="B91" s="337"/>
      <c r="C91" s="345"/>
      <c r="D91" s="283"/>
      <c r="E91" s="334" t="s">
        <v>27</v>
      </c>
      <c r="F91" s="282" t="s">
        <v>410</v>
      </c>
      <c r="G91" s="156" t="s">
        <v>35</v>
      </c>
      <c r="H91" s="156" t="s">
        <v>35</v>
      </c>
      <c r="I91" s="194">
        <f>'IV skyrius III skirsnis'!N16</f>
        <v>80</v>
      </c>
      <c r="J91" s="327"/>
      <c r="K91" s="327"/>
    </row>
    <row r="92" spans="2:11" ht="31.8" customHeight="1" x14ac:dyDescent="0.3">
      <c r="B92" s="337"/>
      <c r="C92" s="345"/>
      <c r="D92" s="283"/>
      <c r="E92" s="335"/>
      <c r="F92" s="284"/>
      <c r="G92" s="124" t="s">
        <v>23</v>
      </c>
      <c r="H92" s="11" t="s">
        <v>21</v>
      </c>
      <c r="I92" s="227" t="s">
        <v>29</v>
      </c>
      <c r="J92" s="327"/>
      <c r="K92" s="327"/>
    </row>
    <row r="93" spans="2:11" ht="16.350000000000001" customHeight="1" x14ac:dyDescent="0.3">
      <c r="B93" s="336" t="s">
        <v>411</v>
      </c>
      <c r="C93" s="344" t="s">
        <v>412</v>
      </c>
      <c r="D93" s="348" t="s">
        <v>413</v>
      </c>
      <c r="E93" s="334" t="s">
        <v>27</v>
      </c>
      <c r="F93" s="282" t="s">
        <v>414</v>
      </c>
      <c r="G93" s="186">
        <v>0</v>
      </c>
      <c r="H93" s="186">
        <v>0</v>
      </c>
      <c r="I93" s="158">
        <f>'IV skyrius I skirsnis'!N13</f>
        <v>7500</v>
      </c>
      <c r="J93" s="327"/>
      <c r="K93" s="327"/>
    </row>
    <row r="94" spans="2:11" ht="34.200000000000003" customHeight="1" x14ac:dyDescent="0.3">
      <c r="B94" s="337"/>
      <c r="C94" s="345"/>
      <c r="D94" s="327"/>
      <c r="E94" s="335"/>
      <c r="F94" s="284"/>
      <c r="G94" s="124" t="s">
        <v>23</v>
      </c>
      <c r="H94" s="11" t="s">
        <v>21</v>
      </c>
      <c r="I94" s="227" t="s">
        <v>29</v>
      </c>
      <c r="J94" s="327"/>
      <c r="K94" s="327"/>
    </row>
    <row r="95" spans="2:11" ht="16.350000000000001" customHeight="1" x14ac:dyDescent="0.3">
      <c r="B95" s="337"/>
      <c r="C95" s="345"/>
      <c r="D95" s="327"/>
      <c r="E95" s="334" t="s">
        <v>27</v>
      </c>
      <c r="F95" s="282" t="s">
        <v>514</v>
      </c>
      <c r="G95" s="180">
        <v>0</v>
      </c>
      <c r="H95" s="180">
        <v>0</v>
      </c>
      <c r="I95" s="161">
        <f>'IV skyrius I skirsnis'!N15</f>
        <v>973</v>
      </c>
      <c r="J95" s="327"/>
      <c r="K95" s="327"/>
    </row>
    <row r="96" spans="2:11" ht="32.4" customHeight="1" x14ac:dyDescent="0.3">
      <c r="B96" s="337"/>
      <c r="C96" s="345"/>
      <c r="D96" s="327"/>
      <c r="E96" s="335"/>
      <c r="F96" s="284"/>
      <c r="G96" s="124" t="s">
        <v>23</v>
      </c>
      <c r="H96" s="11" t="s">
        <v>21</v>
      </c>
      <c r="I96" s="227" t="s">
        <v>29</v>
      </c>
      <c r="J96" s="327"/>
      <c r="K96" s="327"/>
    </row>
    <row r="97" spans="2:11" ht="18.600000000000001" customHeight="1" x14ac:dyDescent="0.3">
      <c r="B97" s="337"/>
      <c r="C97" s="345"/>
      <c r="D97" s="327"/>
      <c r="E97" s="334" t="s">
        <v>27</v>
      </c>
      <c r="F97" s="282" t="s">
        <v>415</v>
      </c>
      <c r="G97" s="180">
        <v>0</v>
      </c>
      <c r="H97" s="180">
        <v>0</v>
      </c>
      <c r="I97" s="153">
        <f>'IV skyrius I skirsnis'!N17</f>
        <v>0.9</v>
      </c>
      <c r="J97" s="327"/>
      <c r="K97" s="327"/>
    </row>
    <row r="98" spans="2:11" ht="50.4" customHeight="1" x14ac:dyDescent="0.3">
      <c r="B98" s="337"/>
      <c r="C98" s="345"/>
      <c r="D98" s="327"/>
      <c r="E98" s="335"/>
      <c r="F98" s="284"/>
      <c r="G98" s="124" t="s">
        <v>20</v>
      </c>
      <c r="H98" s="11" t="s">
        <v>21</v>
      </c>
      <c r="I98" s="227" t="s">
        <v>29</v>
      </c>
      <c r="J98" s="327"/>
      <c r="K98" s="327"/>
    </row>
    <row r="99" spans="2:11" ht="16.350000000000001" customHeight="1" x14ac:dyDescent="0.3">
      <c r="B99" s="337"/>
      <c r="C99" s="345"/>
      <c r="D99" s="327"/>
      <c r="E99" s="334" t="s">
        <v>27</v>
      </c>
      <c r="F99" s="282" t="s">
        <v>416</v>
      </c>
      <c r="G99" s="180">
        <v>0</v>
      </c>
      <c r="H99" s="180">
        <v>0</v>
      </c>
      <c r="I99" s="192">
        <f>'IV skyrius I skirsnis'!N19</f>
        <v>2686</v>
      </c>
      <c r="J99" s="327"/>
      <c r="K99" s="327"/>
    </row>
    <row r="100" spans="2:11" ht="33.6" customHeight="1" x14ac:dyDescent="0.3">
      <c r="B100" s="337"/>
      <c r="C100" s="345"/>
      <c r="D100" s="327"/>
      <c r="E100" s="335"/>
      <c r="F100" s="284"/>
      <c r="G100" s="124" t="s">
        <v>23</v>
      </c>
      <c r="H100" s="11" t="s">
        <v>21</v>
      </c>
      <c r="I100" s="227" t="s">
        <v>29</v>
      </c>
      <c r="J100" s="327"/>
      <c r="K100" s="327"/>
    </row>
    <row r="101" spans="2:11" ht="15.6" customHeight="1" x14ac:dyDescent="0.3">
      <c r="B101" s="337"/>
      <c r="C101" s="345"/>
      <c r="D101" s="327"/>
      <c r="E101" s="334" t="s">
        <v>27</v>
      </c>
      <c r="F101" s="282" t="s">
        <v>417</v>
      </c>
      <c r="G101" s="180">
        <v>0</v>
      </c>
      <c r="H101" s="180">
        <v>0</v>
      </c>
      <c r="I101" s="192">
        <f>'IV skyrius I skirsnis'!N21</f>
        <v>348</v>
      </c>
      <c r="J101" s="327"/>
      <c r="K101" s="327"/>
    </row>
    <row r="102" spans="2:11" ht="35.4" customHeight="1" x14ac:dyDescent="0.3">
      <c r="B102" s="338"/>
      <c r="C102" s="346"/>
      <c r="D102" s="328"/>
      <c r="E102" s="335"/>
      <c r="F102" s="284"/>
      <c r="G102" s="124" t="s">
        <v>23</v>
      </c>
      <c r="H102" s="11" t="s">
        <v>21</v>
      </c>
      <c r="I102" s="227" t="s">
        <v>29</v>
      </c>
      <c r="J102" s="328"/>
      <c r="K102" s="328"/>
    </row>
    <row r="107" spans="2:11" ht="15.6" x14ac:dyDescent="0.3">
      <c r="B107" s="2"/>
    </row>
    <row r="108" spans="2:11" ht="15.6" x14ac:dyDescent="0.3">
      <c r="B108" s="2"/>
    </row>
  </sheetData>
  <mergeCells count="142">
    <mergeCell ref="J9:J22"/>
    <mergeCell ref="K9:K22"/>
    <mergeCell ref="C17:C22"/>
    <mergeCell ref="B17:B22"/>
    <mergeCell ref="D17:D22"/>
    <mergeCell ref="B2:K2"/>
    <mergeCell ref="B3:K3"/>
    <mergeCell ref="B5:E5"/>
    <mergeCell ref="B6:B7"/>
    <mergeCell ref="C6:D6"/>
    <mergeCell ref="E6:E7"/>
    <mergeCell ref="F6:I6"/>
    <mergeCell ref="J6:J7"/>
    <mergeCell ref="K6:K7"/>
    <mergeCell ref="B9:B12"/>
    <mergeCell ref="C9:C12"/>
    <mergeCell ref="D9:D12"/>
    <mergeCell ref="E9:E10"/>
    <mergeCell ref="F9:F10"/>
    <mergeCell ref="E11:E12"/>
    <mergeCell ref="F11:F12"/>
    <mergeCell ref="F13:F14"/>
    <mergeCell ref="E13:E14"/>
    <mergeCell ref="D13:D14"/>
    <mergeCell ref="C13:C14"/>
    <mergeCell ref="B13:B14"/>
    <mergeCell ref="B15:B16"/>
    <mergeCell ref="C15:C16"/>
    <mergeCell ref="D15:D16"/>
    <mergeCell ref="E15:E16"/>
    <mergeCell ref="F15:F16"/>
    <mergeCell ref="F17:F18"/>
    <mergeCell ref="E17:E18"/>
    <mergeCell ref="E19:E20"/>
    <mergeCell ref="F19:F20"/>
    <mergeCell ref="D23:D40"/>
    <mergeCell ref="F37:F38"/>
    <mergeCell ref="E37:E38"/>
    <mergeCell ref="F39:F40"/>
    <mergeCell ref="E39:E40"/>
    <mergeCell ref="F33:F34"/>
    <mergeCell ref="E33:E34"/>
    <mergeCell ref="F35:F36"/>
    <mergeCell ref="E35:E36"/>
    <mergeCell ref="E23:E24"/>
    <mergeCell ref="F23:F24"/>
    <mergeCell ref="E25:E26"/>
    <mergeCell ref="F25:F26"/>
    <mergeCell ref="F21:F22"/>
    <mergeCell ref="E21:E22"/>
    <mergeCell ref="F81:F82"/>
    <mergeCell ref="E81:E82"/>
    <mergeCell ref="F83:F84"/>
    <mergeCell ref="K23:K54"/>
    <mergeCell ref="E41:E42"/>
    <mergeCell ref="F41:F42"/>
    <mergeCell ref="C23:C40"/>
    <mergeCell ref="B23:B40"/>
    <mergeCell ref="F27:F28"/>
    <mergeCell ref="E27:E28"/>
    <mergeCell ref="F29:F30"/>
    <mergeCell ref="E29:E30"/>
    <mergeCell ref="F31:F32"/>
    <mergeCell ref="E31:E32"/>
    <mergeCell ref="E79:E80"/>
    <mergeCell ref="E43:E44"/>
    <mergeCell ref="E45:E46"/>
    <mergeCell ref="E47:E48"/>
    <mergeCell ref="D49:D54"/>
    <mergeCell ref="D55:D70"/>
    <mergeCell ref="E51:E52"/>
    <mergeCell ref="E75:E76"/>
    <mergeCell ref="F79:F80"/>
    <mergeCell ref="E55:E56"/>
    <mergeCell ref="E57:E58"/>
    <mergeCell ref="J23:J54"/>
    <mergeCell ref="E53:E54"/>
    <mergeCell ref="F53:F54"/>
    <mergeCell ref="E49:E50"/>
    <mergeCell ref="F49:F50"/>
    <mergeCell ref="F75:F76"/>
    <mergeCell ref="E77:E78"/>
    <mergeCell ref="F77:F78"/>
    <mergeCell ref="B93:B102"/>
    <mergeCell ref="E93:E94"/>
    <mergeCell ref="E101:E102"/>
    <mergeCell ref="F93:F94"/>
    <mergeCell ref="F95:F96"/>
    <mergeCell ref="E95:E96"/>
    <mergeCell ref="E97:E98"/>
    <mergeCell ref="F97:F98"/>
    <mergeCell ref="C85:C92"/>
    <mergeCell ref="B85:B92"/>
    <mergeCell ref="D85:D92"/>
    <mergeCell ref="K55:K102"/>
    <mergeCell ref="J55:J102"/>
    <mergeCell ref="E85:E86"/>
    <mergeCell ref="F85:F86"/>
    <mergeCell ref="C93:C102"/>
    <mergeCell ref="F55:F56"/>
    <mergeCell ref="F57:F58"/>
    <mergeCell ref="E67:E68"/>
    <mergeCell ref="E69:E70"/>
    <mergeCell ref="F67:F68"/>
    <mergeCell ref="F69:F70"/>
    <mergeCell ref="F99:F100"/>
    <mergeCell ref="E99:E100"/>
    <mergeCell ref="F101:F102"/>
    <mergeCell ref="D93:D102"/>
    <mergeCell ref="E87:E88"/>
    <mergeCell ref="F87:F88"/>
    <mergeCell ref="E89:E90"/>
    <mergeCell ref="F89:F90"/>
    <mergeCell ref="E91:E92"/>
    <mergeCell ref="F91:F92"/>
    <mergeCell ref="F71:F72"/>
    <mergeCell ref="F73:F74"/>
    <mergeCell ref="E73:E74"/>
    <mergeCell ref="E83:E84"/>
    <mergeCell ref="B41:B48"/>
    <mergeCell ref="D41:D48"/>
    <mergeCell ref="F43:F44"/>
    <mergeCell ref="F45:F46"/>
    <mergeCell ref="F47:F48"/>
    <mergeCell ref="E63:E64"/>
    <mergeCell ref="F63:F64"/>
    <mergeCell ref="E65:E66"/>
    <mergeCell ref="F65:F66"/>
    <mergeCell ref="C41:C48"/>
    <mergeCell ref="C49:C54"/>
    <mergeCell ref="B49:B54"/>
    <mergeCell ref="B55:B70"/>
    <mergeCell ref="C55:C70"/>
    <mergeCell ref="F51:F52"/>
    <mergeCell ref="E59:E60"/>
    <mergeCell ref="F59:F60"/>
    <mergeCell ref="E61:E62"/>
    <mergeCell ref="F61:F62"/>
    <mergeCell ref="B71:B84"/>
    <mergeCell ref="C71:C84"/>
    <mergeCell ref="E71:E72"/>
    <mergeCell ref="D71:D84"/>
  </mergeCells>
  <printOptions horizontalCentered="1"/>
  <pageMargins left="0.31496062992125984" right="0.11811023622047245" top="0.74803149606299213" bottom="0.15748031496062992" header="0.31496062992125984" footer="0.11811023622047245"/>
  <pageSetup paperSize="9" scale="70" firstPageNumber="19" fitToHeight="0" orientation="landscape" cellComments="atEnd" useFirstPageNumber="1" r:id="rId1"/>
  <headerFooter scaleWithDoc="0">
    <oddHeader>&amp;C&amp;"Times New Roman,Regular"&amp;P</oddHeader>
  </headerFooter>
  <ignoredErrors>
    <ignoredError sqref="H10 G12:H12 G14 G16 G18 G20 H24 H26 G28:H28 G30:H30 H32 H34 G36:H36 G38:H38 G40:H40 G42 G50 G52 G56 I14 I20 I58" numberStoredAsText="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E8DA5-0A6E-4EDA-93A6-DFCA5CB15A56}">
  <sheetPr>
    <pageSetUpPr fitToPage="1"/>
  </sheetPr>
  <dimension ref="B1:T65"/>
  <sheetViews>
    <sheetView zoomScale="70" zoomScaleNormal="70" workbookViewId="0">
      <selection activeCell="M20" sqref="M20"/>
    </sheetView>
  </sheetViews>
  <sheetFormatPr defaultRowHeight="14.4" x14ac:dyDescent="0.3"/>
  <cols>
    <col min="2" max="2" width="22.44140625" customWidth="1"/>
    <col min="3" max="3" width="12.88671875" customWidth="1"/>
    <col min="4" max="4" width="19.5546875" customWidth="1"/>
    <col min="5" max="5" width="18.44140625" customWidth="1"/>
    <col min="6" max="6" width="13.33203125" customWidth="1"/>
    <col min="7" max="7" width="17.44140625" customWidth="1"/>
    <col min="8" max="8" width="15.77734375" customWidth="1"/>
    <col min="9" max="9" width="15.5546875" customWidth="1"/>
    <col min="10" max="10" width="11.5546875" customWidth="1"/>
    <col min="11" max="11" width="14.5546875" customWidth="1"/>
    <col min="12" max="12" width="16" customWidth="1"/>
    <col min="13" max="13" width="14.109375" customWidth="1"/>
    <col min="14" max="14" width="44.5546875" customWidth="1"/>
    <col min="15" max="15" width="12.44140625" customWidth="1"/>
    <col min="16" max="17" width="15.44140625" customWidth="1"/>
  </cols>
  <sheetData>
    <row r="1" spans="2:17" ht="15.6" x14ac:dyDescent="0.3">
      <c r="B1" s="7"/>
      <c r="C1" s="7"/>
      <c r="D1" s="7"/>
      <c r="E1" s="7"/>
      <c r="F1" s="7"/>
      <c r="G1" s="7"/>
      <c r="H1" s="7"/>
      <c r="I1" s="7"/>
      <c r="J1" s="7"/>
      <c r="K1" s="7"/>
      <c r="L1" s="7"/>
      <c r="M1" s="7"/>
      <c r="N1" s="7"/>
      <c r="O1" s="7"/>
      <c r="P1" s="7"/>
      <c r="Q1" s="7"/>
    </row>
    <row r="2" spans="2:17" ht="15.6" x14ac:dyDescent="0.3">
      <c r="B2" s="322" t="s">
        <v>199</v>
      </c>
      <c r="C2" s="322"/>
      <c r="D2" s="322"/>
      <c r="E2" s="322"/>
      <c r="F2" s="322"/>
      <c r="G2" s="322"/>
      <c r="H2" s="322"/>
      <c r="I2" s="322"/>
      <c r="J2" s="322"/>
      <c r="K2" s="322"/>
      <c r="L2" s="322"/>
      <c r="M2" s="322"/>
      <c r="N2" s="322"/>
      <c r="O2" s="322"/>
      <c r="P2" s="322"/>
      <c r="Q2" s="322"/>
    </row>
    <row r="3" spans="2:17" ht="15.6" x14ac:dyDescent="0.3">
      <c r="B3" s="6"/>
      <c r="C3" s="6"/>
      <c r="D3" s="6"/>
      <c r="E3" s="6"/>
      <c r="F3" s="6"/>
      <c r="G3" s="6"/>
      <c r="H3" s="6"/>
      <c r="I3" s="6"/>
      <c r="J3" s="6"/>
      <c r="K3" s="6"/>
      <c r="L3" s="6"/>
      <c r="M3" s="6"/>
      <c r="N3" s="6"/>
      <c r="O3" s="6"/>
      <c r="P3" s="6"/>
      <c r="Q3" s="6"/>
    </row>
    <row r="4" spans="2:17" ht="15.6" x14ac:dyDescent="0.3">
      <c r="B4" s="7"/>
      <c r="C4" s="7"/>
      <c r="D4" s="7"/>
      <c r="E4" s="7"/>
      <c r="F4" s="7"/>
      <c r="G4" s="323" t="str">
        <f>'III skyrius'!D12</f>
        <v>LT026-02-01-08</v>
      </c>
      <c r="H4" s="323"/>
      <c r="I4" s="374" t="str">
        <f>'III skyrius'!C12</f>
        <v xml:space="preserve">Žaliosios  infrastruktūros  plėtra </v>
      </c>
      <c r="J4" s="374"/>
      <c r="K4" s="374"/>
      <c r="L4" s="374"/>
      <c r="M4" s="374"/>
      <c r="N4" s="374"/>
      <c r="O4" s="7"/>
      <c r="P4" s="7"/>
      <c r="Q4" s="7"/>
    </row>
    <row r="5" spans="2:17" ht="15.6" x14ac:dyDescent="0.3">
      <c r="B5" s="6"/>
      <c r="C5" s="6"/>
      <c r="D5" s="6"/>
      <c r="E5" s="6"/>
      <c r="F5" s="6"/>
      <c r="G5" s="6"/>
      <c r="H5" s="6"/>
      <c r="I5" s="6"/>
      <c r="J5" s="6"/>
      <c r="K5" s="6"/>
      <c r="L5" s="6"/>
      <c r="M5" s="6"/>
      <c r="N5" s="6"/>
      <c r="O5" s="6"/>
      <c r="P5" s="6"/>
      <c r="Q5" s="6"/>
    </row>
    <row r="6" spans="2:17" ht="15.6" x14ac:dyDescent="0.3">
      <c r="B6" s="298" t="s">
        <v>103</v>
      </c>
      <c r="C6" s="298"/>
      <c r="D6" s="298"/>
      <c r="E6" s="298"/>
      <c r="F6" s="298"/>
      <c r="G6" s="298"/>
      <c r="H6" s="298"/>
      <c r="I6" s="7"/>
      <c r="J6" s="7"/>
      <c r="K6" s="7"/>
      <c r="L6" s="7"/>
      <c r="M6" s="7"/>
      <c r="N6" s="7"/>
      <c r="O6" s="7"/>
      <c r="P6" s="7"/>
      <c r="Q6" s="7"/>
    </row>
    <row r="7" spans="2:17" ht="21.6" customHeight="1" x14ac:dyDescent="0.3">
      <c r="B7" s="261" t="s">
        <v>3</v>
      </c>
      <c r="C7" s="261" t="s">
        <v>104</v>
      </c>
      <c r="D7" s="261"/>
      <c r="E7" s="262" t="s">
        <v>105</v>
      </c>
      <c r="F7" s="262"/>
      <c r="G7" s="262"/>
      <c r="H7" s="262" t="s">
        <v>106</v>
      </c>
      <c r="I7" s="262"/>
      <c r="J7" s="262"/>
      <c r="K7" s="261" t="s">
        <v>107</v>
      </c>
      <c r="L7" s="261"/>
      <c r="M7" s="261"/>
      <c r="N7" s="261"/>
    </row>
    <row r="8" spans="2:17" ht="34.35" customHeight="1" x14ac:dyDescent="0.3">
      <c r="B8" s="261"/>
      <c r="C8" s="261"/>
      <c r="D8" s="261"/>
      <c r="E8" s="262"/>
      <c r="F8" s="262"/>
      <c r="G8" s="262"/>
      <c r="H8" s="262"/>
      <c r="I8" s="262"/>
      <c r="J8" s="262"/>
      <c r="K8" s="262" t="s">
        <v>108</v>
      </c>
      <c r="L8" s="262"/>
      <c r="M8" s="262"/>
      <c r="N8" s="3" t="s">
        <v>109</v>
      </c>
      <c r="O8" s="1"/>
      <c r="P8" s="1"/>
      <c r="Q8" s="1"/>
    </row>
    <row r="9" spans="2:17" ht="15.6" x14ac:dyDescent="0.3">
      <c r="B9" s="4">
        <v>1</v>
      </c>
      <c r="C9" s="263">
        <v>2</v>
      </c>
      <c r="D9" s="263"/>
      <c r="E9" s="263">
        <v>3</v>
      </c>
      <c r="F9" s="263"/>
      <c r="G9" s="263"/>
      <c r="H9" s="263">
        <v>4</v>
      </c>
      <c r="I9" s="263"/>
      <c r="J9" s="263"/>
      <c r="K9" s="263">
        <v>5</v>
      </c>
      <c r="L9" s="263"/>
      <c r="M9" s="263"/>
      <c r="N9" s="4">
        <v>6</v>
      </c>
    </row>
    <row r="10" spans="2:17" ht="15.6" customHeight="1" x14ac:dyDescent="0.3">
      <c r="B10" s="320" t="s">
        <v>15</v>
      </c>
      <c r="C10" s="434" t="s">
        <v>711</v>
      </c>
      <c r="D10" s="491"/>
      <c r="E10" s="434" t="s">
        <v>33</v>
      </c>
      <c r="F10" s="435"/>
      <c r="G10" s="436"/>
      <c r="H10" s="473">
        <v>0</v>
      </c>
      <c r="I10" s="474"/>
      <c r="J10" s="474"/>
      <c r="K10" s="473">
        <v>0</v>
      </c>
      <c r="L10" s="474"/>
      <c r="M10" s="474"/>
      <c r="N10" s="29">
        <f>O41</f>
        <v>5500</v>
      </c>
    </row>
    <row r="11" spans="2:17" ht="19.8" customHeight="1" x14ac:dyDescent="0.3">
      <c r="B11" s="321"/>
      <c r="C11" s="492"/>
      <c r="D11" s="493"/>
      <c r="E11" s="437"/>
      <c r="F11" s="438"/>
      <c r="G11" s="439"/>
      <c r="H11" s="470" t="s">
        <v>23</v>
      </c>
      <c r="I11" s="471"/>
      <c r="J11" s="472"/>
      <c r="K11" s="470" t="s">
        <v>21</v>
      </c>
      <c r="L11" s="471"/>
      <c r="M11" s="472"/>
      <c r="N11" s="22" t="str">
        <f>O44</f>
        <v>(2029)</v>
      </c>
    </row>
    <row r="14" spans="2:17" ht="15.6" x14ac:dyDescent="0.3">
      <c r="B14" s="298" t="s">
        <v>117</v>
      </c>
      <c r="C14" s="298"/>
      <c r="D14" s="298"/>
      <c r="E14" s="298"/>
      <c r="F14" s="298"/>
      <c r="G14" s="298"/>
    </row>
    <row r="15" spans="2:17" ht="15.6" x14ac:dyDescent="0.3">
      <c r="B15" s="325" t="s">
        <v>118</v>
      </c>
      <c r="C15" s="325"/>
      <c r="D15" s="325"/>
      <c r="E15" s="325"/>
      <c r="F15" s="325" t="s">
        <v>119</v>
      </c>
      <c r="G15" s="325"/>
      <c r="H15" s="325"/>
    </row>
    <row r="16" spans="2:17" ht="15.6" x14ac:dyDescent="0.3">
      <c r="B16" s="326">
        <v>1</v>
      </c>
      <c r="C16" s="326"/>
      <c r="D16" s="326"/>
      <c r="E16" s="326"/>
      <c r="F16" s="326">
        <v>2</v>
      </c>
      <c r="G16" s="326"/>
      <c r="H16" s="326"/>
    </row>
    <row r="17" spans="2:8" ht="15.6" x14ac:dyDescent="0.3">
      <c r="B17" s="295" t="s">
        <v>120</v>
      </c>
      <c r="C17" s="295"/>
      <c r="D17" s="295"/>
      <c r="E17" s="295"/>
      <c r="F17" s="481">
        <f>F18+F21+F24+F27</f>
        <v>4799286.1500000004</v>
      </c>
      <c r="G17" s="481"/>
      <c r="H17" s="481"/>
    </row>
    <row r="18" spans="2:8" ht="15.6" x14ac:dyDescent="0.3">
      <c r="B18" s="295" t="s">
        <v>121</v>
      </c>
      <c r="C18" s="295"/>
      <c r="D18" s="295"/>
      <c r="E18" s="295"/>
      <c r="F18" s="481">
        <f>F19</f>
        <v>0</v>
      </c>
      <c r="G18" s="481"/>
      <c r="H18" s="481"/>
    </row>
    <row r="19" spans="2:8" ht="15.6" x14ac:dyDescent="0.3">
      <c r="B19" s="293" t="s">
        <v>456</v>
      </c>
      <c r="C19" s="293"/>
      <c r="D19" s="293"/>
      <c r="E19" s="293"/>
      <c r="F19" s="481">
        <f>J45</f>
        <v>0</v>
      </c>
      <c r="G19" s="481"/>
      <c r="H19" s="481"/>
    </row>
    <row r="20" spans="2:8" ht="15.6" x14ac:dyDescent="0.3">
      <c r="B20" s="299" t="s">
        <v>457</v>
      </c>
      <c r="C20" s="300"/>
      <c r="D20" s="300"/>
      <c r="E20" s="301"/>
      <c r="F20" s="482"/>
      <c r="G20" s="483"/>
      <c r="H20" s="484"/>
    </row>
    <row r="21" spans="2:8" ht="31.35" customHeight="1" x14ac:dyDescent="0.3">
      <c r="B21" s="295" t="s">
        <v>122</v>
      </c>
      <c r="C21" s="295"/>
      <c r="D21" s="295"/>
      <c r="E21" s="295"/>
      <c r="F21" s="481">
        <f>F22</f>
        <v>0</v>
      </c>
      <c r="G21" s="481"/>
      <c r="H21" s="481"/>
    </row>
    <row r="22" spans="2:8" ht="35.4" customHeight="1" x14ac:dyDescent="0.3">
      <c r="B22" s="293" t="s">
        <v>458</v>
      </c>
      <c r="C22" s="293"/>
      <c r="D22" s="293"/>
      <c r="E22" s="293"/>
      <c r="F22" s="481">
        <f>K45</f>
        <v>0</v>
      </c>
      <c r="G22" s="481"/>
      <c r="H22" s="481"/>
    </row>
    <row r="23" spans="2:8" ht="15.6" x14ac:dyDescent="0.3">
      <c r="B23" s="299" t="s">
        <v>457</v>
      </c>
      <c r="C23" s="300"/>
      <c r="D23" s="300"/>
      <c r="E23" s="301"/>
      <c r="F23" s="482"/>
      <c r="G23" s="483"/>
      <c r="H23" s="484"/>
    </row>
    <row r="24" spans="2:8" ht="15.6" x14ac:dyDescent="0.3">
      <c r="B24" s="295" t="s">
        <v>123</v>
      </c>
      <c r="C24" s="295"/>
      <c r="D24" s="295"/>
      <c r="E24" s="295"/>
      <c r="F24" s="481">
        <f>F25</f>
        <v>4799286.1500000004</v>
      </c>
      <c r="G24" s="481"/>
      <c r="H24" s="481"/>
    </row>
    <row r="25" spans="2:8" ht="15.6" x14ac:dyDescent="0.3">
      <c r="B25" s="293" t="s">
        <v>459</v>
      </c>
      <c r="C25" s="293"/>
      <c r="D25" s="293"/>
      <c r="E25" s="293"/>
      <c r="F25" s="481">
        <f>L45</f>
        <v>4799286.1500000004</v>
      </c>
      <c r="G25" s="481"/>
      <c r="H25" s="481"/>
    </row>
    <row r="26" spans="2:8" ht="15.6" x14ac:dyDescent="0.3">
      <c r="B26" s="299" t="s">
        <v>457</v>
      </c>
      <c r="C26" s="300"/>
      <c r="D26" s="300"/>
      <c r="E26" s="301"/>
      <c r="F26" s="482"/>
      <c r="G26" s="483"/>
      <c r="H26" s="484"/>
    </row>
    <row r="27" spans="2:8" ht="15.6" x14ac:dyDescent="0.3">
      <c r="B27" s="295" t="s">
        <v>125</v>
      </c>
      <c r="C27" s="295"/>
      <c r="D27" s="295"/>
      <c r="E27" s="295"/>
      <c r="F27" s="481">
        <f>F28</f>
        <v>0</v>
      </c>
      <c r="G27" s="481"/>
      <c r="H27" s="481"/>
    </row>
    <row r="28" spans="2:8" ht="15.6" x14ac:dyDescent="0.3">
      <c r="B28" s="293" t="s">
        <v>460</v>
      </c>
      <c r="C28" s="293"/>
      <c r="D28" s="293"/>
      <c r="E28" s="293"/>
      <c r="F28" s="481">
        <v>0</v>
      </c>
      <c r="G28" s="481"/>
      <c r="H28" s="481"/>
    </row>
    <row r="29" spans="2:8" ht="15.6" x14ac:dyDescent="0.3">
      <c r="B29" s="299" t="s">
        <v>457</v>
      </c>
      <c r="C29" s="300"/>
      <c r="D29" s="300"/>
      <c r="E29" s="301"/>
      <c r="F29" s="482"/>
      <c r="G29" s="483"/>
      <c r="H29" s="484"/>
    </row>
    <row r="30" spans="2:8" ht="15.6" x14ac:dyDescent="0.3">
      <c r="B30" s="295" t="s">
        <v>126</v>
      </c>
      <c r="C30" s="295"/>
      <c r="D30" s="295"/>
      <c r="E30" s="295"/>
      <c r="F30" s="481">
        <f>F31</f>
        <v>846932.85</v>
      </c>
      <c r="G30" s="481"/>
      <c r="H30" s="481"/>
    </row>
    <row r="31" spans="2:8" ht="15.6" x14ac:dyDescent="0.3">
      <c r="B31" s="293" t="s">
        <v>127</v>
      </c>
      <c r="C31" s="293"/>
      <c r="D31" s="293"/>
      <c r="E31" s="293"/>
      <c r="F31" s="481">
        <f>M45</f>
        <v>846932.85</v>
      </c>
      <c r="G31" s="481"/>
      <c r="H31" s="481"/>
    </row>
    <row r="32" spans="2:8" ht="15.6" x14ac:dyDescent="0.3">
      <c r="B32" s="293" t="s">
        <v>128</v>
      </c>
      <c r="C32" s="293"/>
      <c r="D32" s="293"/>
      <c r="E32" s="293"/>
      <c r="F32" s="481">
        <v>0</v>
      </c>
      <c r="G32" s="481"/>
      <c r="H32" s="481"/>
    </row>
    <row r="33" spans="2:20" ht="15.6" x14ac:dyDescent="0.3">
      <c r="B33" s="293" t="s">
        <v>129</v>
      </c>
      <c r="C33" s="293"/>
      <c r="D33" s="293"/>
      <c r="E33" s="293"/>
      <c r="F33" s="481">
        <v>0</v>
      </c>
      <c r="G33" s="481"/>
      <c r="H33" s="481"/>
    </row>
    <row r="34" spans="2:20" ht="15.6" x14ac:dyDescent="0.3">
      <c r="B34" s="295" t="s">
        <v>130</v>
      </c>
      <c r="C34" s="295"/>
      <c r="D34" s="295"/>
      <c r="E34" s="295"/>
      <c r="F34" s="481">
        <f>F17+F30</f>
        <v>5646219</v>
      </c>
      <c r="G34" s="481"/>
      <c r="H34" s="481"/>
    </row>
    <row r="35" spans="2:20" x14ac:dyDescent="0.3">
      <c r="F35" s="28"/>
      <c r="G35" s="28"/>
      <c r="H35" s="28"/>
    </row>
    <row r="36" spans="2:20" ht="15.6" x14ac:dyDescent="0.3">
      <c r="B36" s="298" t="s">
        <v>131</v>
      </c>
      <c r="C36" s="298"/>
      <c r="D36" s="298"/>
      <c r="E36" s="298"/>
      <c r="F36" s="298"/>
      <c r="G36" s="298"/>
      <c r="H36" s="298"/>
    </row>
    <row r="37" spans="2:20" ht="16.350000000000001" customHeight="1" x14ac:dyDescent="0.3">
      <c r="B37" s="367" t="s">
        <v>132</v>
      </c>
      <c r="C37" s="262" t="s">
        <v>133</v>
      </c>
      <c r="D37" s="262" t="s">
        <v>134</v>
      </c>
      <c r="E37" s="262" t="s">
        <v>135</v>
      </c>
      <c r="F37" s="262" t="s">
        <v>136</v>
      </c>
      <c r="G37" s="262" t="s">
        <v>137</v>
      </c>
      <c r="H37" s="262" t="s">
        <v>138</v>
      </c>
      <c r="I37" s="262" t="s">
        <v>139</v>
      </c>
      <c r="J37" s="262"/>
      <c r="K37" s="262"/>
      <c r="L37" s="262"/>
      <c r="M37" s="262"/>
      <c r="N37" s="262" t="s">
        <v>6</v>
      </c>
      <c r="O37" s="262"/>
      <c r="P37" s="262" t="s">
        <v>140</v>
      </c>
      <c r="Q37" s="262" t="s">
        <v>141</v>
      </c>
    </row>
    <row r="38" spans="2:20" ht="47.1" customHeight="1" x14ac:dyDescent="0.3">
      <c r="B38" s="368"/>
      <c r="C38" s="262"/>
      <c r="D38" s="262"/>
      <c r="E38" s="262"/>
      <c r="F38" s="262"/>
      <c r="G38" s="262"/>
      <c r="H38" s="262"/>
      <c r="I38" s="262" t="s">
        <v>88</v>
      </c>
      <c r="J38" s="262" t="s">
        <v>142</v>
      </c>
      <c r="K38" s="262"/>
      <c r="L38" s="262"/>
      <c r="M38" s="262" t="s">
        <v>143</v>
      </c>
      <c r="N38" s="262" t="s">
        <v>144</v>
      </c>
      <c r="O38" s="262" t="s">
        <v>145</v>
      </c>
      <c r="P38" s="262"/>
      <c r="Q38" s="262"/>
      <c r="T38" t="s">
        <v>873</v>
      </c>
    </row>
    <row r="39" spans="2:20" ht="96" customHeight="1" x14ac:dyDescent="0.3">
      <c r="B39" s="369"/>
      <c r="C39" s="262"/>
      <c r="D39" s="262"/>
      <c r="E39" s="262"/>
      <c r="F39" s="262"/>
      <c r="G39" s="262"/>
      <c r="H39" s="262"/>
      <c r="I39" s="262"/>
      <c r="J39" s="3" t="s">
        <v>146</v>
      </c>
      <c r="K39" s="3" t="s">
        <v>147</v>
      </c>
      <c r="L39" s="3" t="s">
        <v>148</v>
      </c>
      <c r="M39" s="262"/>
      <c r="N39" s="262"/>
      <c r="O39" s="262"/>
      <c r="P39" s="262"/>
      <c r="Q39" s="262"/>
    </row>
    <row r="40" spans="2:20" ht="15.6" x14ac:dyDescent="0.3">
      <c r="B40" s="4">
        <v>1</v>
      </c>
      <c r="C40" s="4">
        <v>2</v>
      </c>
      <c r="D40" s="4">
        <v>3</v>
      </c>
      <c r="E40" s="4">
        <v>4</v>
      </c>
      <c r="F40" s="4">
        <v>5</v>
      </c>
      <c r="G40" s="4">
        <v>6</v>
      </c>
      <c r="H40" s="4">
        <v>7</v>
      </c>
      <c r="I40" s="4">
        <v>8</v>
      </c>
      <c r="J40" s="4">
        <v>9</v>
      </c>
      <c r="K40" s="4">
        <v>10</v>
      </c>
      <c r="L40" s="4">
        <v>11</v>
      </c>
      <c r="M40" s="4">
        <v>12</v>
      </c>
      <c r="N40" s="4">
        <v>13</v>
      </c>
      <c r="O40" s="4">
        <v>14</v>
      </c>
      <c r="P40" s="4">
        <v>15</v>
      </c>
      <c r="Q40" s="4">
        <v>16</v>
      </c>
    </row>
    <row r="41" spans="2:20" ht="18.600000000000001" customHeight="1" x14ac:dyDescent="0.3">
      <c r="B41" s="279" t="s">
        <v>712</v>
      </c>
      <c r="C41" s="250" t="s">
        <v>149</v>
      </c>
      <c r="D41" s="279" t="s">
        <v>492</v>
      </c>
      <c r="E41" s="279" t="s">
        <v>18</v>
      </c>
      <c r="F41" s="250" t="s">
        <v>464</v>
      </c>
      <c r="G41" s="250" t="s">
        <v>586</v>
      </c>
      <c r="H41" s="250" t="s">
        <v>150</v>
      </c>
      <c r="I41" s="427">
        <f>SUM(J41:M44)</f>
        <v>5646219</v>
      </c>
      <c r="J41" s="499">
        <v>0</v>
      </c>
      <c r="K41" s="427">
        <v>0</v>
      </c>
      <c r="L41" s="427">
        <v>4799286.1500000004</v>
      </c>
      <c r="M41" s="427">
        <v>846932.85</v>
      </c>
      <c r="N41" s="279" t="s">
        <v>713</v>
      </c>
      <c r="O41" s="29">
        <v>5500</v>
      </c>
      <c r="P41" s="250" t="s">
        <v>155</v>
      </c>
      <c r="Q41" s="485" t="s">
        <v>190</v>
      </c>
    </row>
    <row r="42" spans="2:20" ht="30" customHeight="1" x14ac:dyDescent="0.3">
      <c r="B42" s="280"/>
      <c r="C42" s="251"/>
      <c r="D42" s="280"/>
      <c r="E42" s="280"/>
      <c r="F42" s="251"/>
      <c r="G42" s="251"/>
      <c r="H42" s="251"/>
      <c r="I42" s="428"/>
      <c r="J42" s="500"/>
      <c r="K42" s="428"/>
      <c r="L42" s="428"/>
      <c r="M42" s="428"/>
      <c r="N42" s="281"/>
      <c r="O42" s="22" t="s">
        <v>29</v>
      </c>
      <c r="P42" s="251"/>
      <c r="Q42" s="486"/>
    </row>
    <row r="43" spans="2:20" ht="18.600000000000001" customHeight="1" x14ac:dyDescent="0.3">
      <c r="B43" s="280"/>
      <c r="C43" s="251"/>
      <c r="D43" s="280"/>
      <c r="E43" s="280"/>
      <c r="F43" s="251"/>
      <c r="G43" s="251"/>
      <c r="H43" s="251"/>
      <c r="I43" s="428"/>
      <c r="J43" s="500"/>
      <c r="K43" s="428"/>
      <c r="L43" s="428"/>
      <c r="M43" s="428"/>
      <c r="N43" s="279" t="s">
        <v>714</v>
      </c>
      <c r="O43" s="150">
        <v>5.84</v>
      </c>
      <c r="P43" s="251"/>
      <c r="Q43" s="486"/>
    </row>
    <row r="44" spans="2:20" ht="33" customHeight="1" x14ac:dyDescent="0.3">
      <c r="B44" s="280"/>
      <c r="C44" s="251"/>
      <c r="D44" s="280"/>
      <c r="E44" s="280"/>
      <c r="F44" s="251"/>
      <c r="G44" s="251"/>
      <c r="H44" s="251"/>
      <c r="I44" s="428"/>
      <c r="J44" s="500"/>
      <c r="K44" s="428"/>
      <c r="L44" s="428"/>
      <c r="M44" s="428"/>
      <c r="N44" s="281"/>
      <c r="O44" s="22" t="s">
        <v>29</v>
      </c>
      <c r="P44" s="252"/>
      <c r="Q44" s="487"/>
    </row>
    <row r="45" spans="2:20" ht="15.6" x14ac:dyDescent="0.3">
      <c r="B45" s="494" t="s">
        <v>162</v>
      </c>
      <c r="C45" s="495"/>
      <c r="D45" s="495"/>
      <c r="E45" s="495"/>
      <c r="F45" s="495"/>
      <c r="G45" s="495"/>
      <c r="H45" s="496"/>
      <c r="I45" s="209">
        <f>I41</f>
        <v>5646219</v>
      </c>
      <c r="J45" s="210">
        <f t="shared" ref="J45:M45" si="0">J41</f>
        <v>0</v>
      </c>
      <c r="K45" s="210">
        <f t="shared" si="0"/>
        <v>0</v>
      </c>
      <c r="L45" s="209">
        <f t="shared" si="0"/>
        <v>4799286.1500000004</v>
      </c>
      <c r="M45" s="209">
        <f t="shared" si="0"/>
        <v>846932.85</v>
      </c>
      <c r="N45" s="497"/>
      <c r="O45" s="498"/>
      <c r="P45" s="498"/>
      <c r="Q45" s="498"/>
    </row>
    <row r="46" spans="2:20" ht="38.4" customHeight="1" x14ac:dyDescent="0.3">
      <c r="L46" s="122"/>
    </row>
    <row r="47" spans="2:20" ht="15.6" x14ac:dyDescent="0.3">
      <c r="B47" s="254" t="s">
        <v>715</v>
      </c>
      <c r="C47" s="254"/>
      <c r="D47" s="254"/>
      <c r="E47" s="254"/>
      <c r="F47" s="254"/>
      <c r="G47" s="254"/>
      <c r="H47" s="254"/>
      <c r="I47" s="254"/>
      <c r="J47" s="254"/>
      <c r="K47" s="254"/>
      <c r="L47" s="254"/>
      <c r="M47" s="254"/>
    </row>
    <row r="48" spans="2:20" ht="15" customHeight="1" x14ac:dyDescent="0.3">
      <c r="B48" s="10" t="s">
        <v>3</v>
      </c>
      <c r="C48" s="262" t="s">
        <v>164</v>
      </c>
      <c r="D48" s="262"/>
      <c r="E48" s="262"/>
      <c r="F48" s="261" t="s">
        <v>165</v>
      </c>
      <c r="G48" s="261"/>
      <c r="H48" s="261"/>
      <c r="I48" s="261"/>
      <c r="J48" s="262" t="s">
        <v>166</v>
      </c>
      <c r="K48" s="261"/>
      <c r="L48" s="261"/>
      <c r="M48" s="261"/>
    </row>
    <row r="49" spans="2:13" ht="15.6" x14ac:dyDescent="0.3">
      <c r="B49" s="4">
        <v>1</v>
      </c>
      <c r="C49" s="263">
        <v>2</v>
      </c>
      <c r="D49" s="263"/>
      <c r="E49" s="263"/>
      <c r="F49" s="263">
        <v>3</v>
      </c>
      <c r="G49" s="263"/>
      <c r="H49" s="263"/>
      <c r="I49" s="263"/>
      <c r="J49" s="263">
        <v>4</v>
      </c>
      <c r="K49" s="263"/>
      <c r="L49" s="263"/>
      <c r="M49" s="263"/>
    </row>
    <row r="50" spans="2:13" ht="15.6" x14ac:dyDescent="0.3">
      <c r="B50" s="8"/>
      <c r="C50" s="253" t="s">
        <v>505</v>
      </c>
      <c r="D50" s="253"/>
      <c r="E50" s="253"/>
      <c r="F50" s="253"/>
      <c r="G50" s="253"/>
      <c r="H50" s="253"/>
      <c r="I50" s="253"/>
      <c r="J50" s="253"/>
      <c r="K50" s="253"/>
      <c r="L50" s="253"/>
      <c r="M50" s="253"/>
    </row>
    <row r="51" spans="2:13" ht="15.6" customHeight="1" x14ac:dyDescent="0.3"/>
    <row r="52" spans="2:13" ht="15.6" x14ac:dyDescent="0.3">
      <c r="B52" s="254" t="s">
        <v>716</v>
      </c>
      <c r="C52" s="254"/>
      <c r="D52" s="254"/>
      <c r="E52" s="254"/>
      <c r="F52" s="254"/>
      <c r="G52" s="254"/>
      <c r="H52" s="254"/>
      <c r="I52" s="254"/>
      <c r="J52" s="254"/>
      <c r="K52" s="254"/>
      <c r="L52" s="254"/>
      <c r="M52" s="254"/>
    </row>
    <row r="53" spans="2:13" ht="15.6" x14ac:dyDescent="0.3">
      <c r="B53" s="10" t="s">
        <v>3</v>
      </c>
      <c r="C53" s="261" t="s">
        <v>167</v>
      </c>
      <c r="D53" s="261"/>
      <c r="E53" s="261"/>
      <c r="F53" s="261" t="s">
        <v>165</v>
      </c>
      <c r="G53" s="261"/>
      <c r="H53" s="261"/>
      <c r="I53" s="261"/>
      <c r="J53" s="262" t="s">
        <v>168</v>
      </c>
      <c r="K53" s="261"/>
      <c r="L53" s="261"/>
      <c r="M53" s="261"/>
    </row>
    <row r="54" spans="2:13" ht="15.6" x14ac:dyDescent="0.3">
      <c r="B54" s="4">
        <v>1</v>
      </c>
      <c r="C54" s="263">
        <v>2</v>
      </c>
      <c r="D54" s="263"/>
      <c r="E54" s="263"/>
      <c r="F54" s="263">
        <v>3</v>
      </c>
      <c r="G54" s="263"/>
      <c r="H54" s="263"/>
      <c r="I54" s="263"/>
      <c r="J54" s="263">
        <v>4</v>
      </c>
      <c r="K54" s="263"/>
      <c r="L54" s="263"/>
      <c r="M54" s="263"/>
    </row>
    <row r="55" spans="2:13" ht="48" customHeight="1" x14ac:dyDescent="0.3">
      <c r="B55" s="8"/>
      <c r="C55" s="273" t="s">
        <v>717</v>
      </c>
      <c r="D55" s="273"/>
      <c r="E55" s="273"/>
      <c r="F55" s="253"/>
      <c r="G55" s="253"/>
      <c r="H55" s="253"/>
      <c r="I55" s="253"/>
      <c r="J55" s="253"/>
      <c r="K55" s="253"/>
      <c r="L55" s="253"/>
      <c r="M55" s="253"/>
    </row>
    <row r="57" spans="2:13" ht="15.6" x14ac:dyDescent="0.3">
      <c r="B57" s="254" t="s">
        <v>691</v>
      </c>
      <c r="C57" s="254"/>
      <c r="D57" s="254"/>
    </row>
    <row r="58" spans="2:13" ht="15.6" x14ac:dyDescent="0.3">
      <c r="B58" s="10" t="s">
        <v>3</v>
      </c>
      <c r="C58" s="262" t="s">
        <v>170</v>
      </c>
      <c r="D58" s="262"/>
      <c r="E58" s="262"/>
      <c r="F58" s="255" t="s">
        <v>171</v>
      </c>
      <c r="G58" s="256"/>
      <c r="H58" s="256"/>
      <c r="I58" s="256"/>
      <c r="J58" s="256"/>
      <c r="K58" s="256"/>
      <c r="L58" s="256"/>
      <c r="M58" s="257"/>
    </row>
    <row r="59" spans="2:13" ht="15.6" x14ac:dyDescent="0.3">
      <c r="B59" s="4">
        <v>1</v>
      </c>
      <c r="C59" s="263">
        <v>2</v>
      </c>
      <c r="D59" s="263"/>
      <c r="E59" s="263"/>
      <c r="F59" s="258">
        <v>3</v>
      </c>
      <c r="G59" s="259"/>
      <c r="H59" s="259"/>
      <c r="I59" s="259"/>
      <c r="J59" s="259"/>
      <c r="K59" s="259"/>
      <c r="L59" s="259"/>
      <c r="M59" s="260"/>
    </row>
    <row r="60" spans="2:13" ht="52.8" customHeight="1" x14ac:dyDescent="0.3">
      <c r="B60" s="8" t="s">
        <v>15</v>
      </c>
      <c r="C60" s="273" t="s">
        <v>718</v>
      </c>
      <c r="D60" s="273"/>
      <c r="E60" s="273"/>
      <c r="F60" s="274" t="s">
        <v>719</v>
      </c>
      <c r="G60" s="265"/>
      <c r="H60" s="265"/>
      <c r="I60" s="265"/>
      <c r="J60" s="265"/>
      <c r="K60" s="265"/>
      <c r="L60" s="265"/>
      <c r="M60" s="266"/>
    </row>
    <row r="62" spans="2:13" ht="15.6" x14ac:dyDescent="0.3">
      <c r="B62" s="254" t="s">
        <v>709</v>
      </c>
      <c r="C62" s="254"/>
      <c r="D62" s="254"/>
      <c r="E62" s="254"/>
      <c r="F62" s="254"/>
      <c r="G62" s="254"/>
    </row>
    <row r="63" spans="2:13" ht="15.6" x14ac:dyDescent="0.3">
      <c r="B63" s="10" t="s">
        <v>3</v>
      </c>
      <c r="C63" s="255" t="s">
        <v>173</v>
      </c>
      <c r="D63" s="256"/>
      <c r="E63" s="256"/>
      <c r="F63" s="256"/>
      <c r="G63" s="256"/>
      <c r="H63" s="256"/>
      <c r="I63" s="256"/>
      <c r="J63" s="256"/>
      <c r="K63" s="256"/>
      <c r="L63" s="256"/>
      <c r="M63" s="257"/>
    </row>
    <row r="64" spans="2:13" ht="15.6" x14ac:dyDescent="0.3">
      <c r="B64" s="4">
        <v>1</v>
      </c>
      <c r="C64" s="258">
        <v>2</v>
      </c>
      <c r="D64" s="259"/>
      <c r="E64" s="259"/>
      <c r="F64" s="259"/>
      <c r="G64" s="259"/>
      <c r="H64" s="259"/>
      <c r="I64" s="259"/>
      <c r="J64" s="259"/>
      <c r="K64" s="259"/>
      <c r="L64" s="259"/>
      <c r="M64" s="260"/>
    </row>
    <row r="65" spans="2:13" ht="15.6" x14ac:dyDescent="0.3">
      <c r="B65" s="8"/>
      <c r="C65" s="264" t="s">
        <v>540</v>
      </c>
      <c r="D65" s="265"/>
      <c r="E65" s="265"/>
      <c r="F65" s="265"/>
      <c r="G65" s="265"/>
      <c r="H65" s="265"/>
      <c r="I65" s="265"/>
      <c r="J65" s="265"/>
      <c r="K65" s="265"/>
      <c r="L65" s="265"/>
      <c r="M65" s="266"/>
    </row>
  </sheetData>
  <mergeCells count="128">
    <mergeCell ref="J53:M53"/>
    <mergeCell ref="J49:M49"/>
    <mergeCell ref="B52:M52"/>
    <mergeCell ref="L41:L44"/>
    <mergeCell ref="M41:M44"/>
    <mergeCell ref="C64:M64"/>
    <mergeCell ref="C65:M65"/>
    <mergeCell ref="B57:D57"/>
    <mergeCell ref="C58:E58"/>
    <mergeCell ref="F58:M58"/>
    <mergeCell ref="C59:E59"/>
    <mergeCell ref="F59:M59"/>
    <mergeCell ref="C60:E60"/>
    <mergeCell ref="F60:M60"/>
    <mergeCell ref="C54:E54"/>
    <mergeCell ref="F54:I54"/>
    <mergeCell ref="J54:M54"/>
    <mergeCell ref="C55:E55"/>
    <mergeCell ref="F55:I55"/>
    <mergeCell ref="J55:M55"/>
    <mergeCell ref="C50:E50"/>
    <mergeCell ref="B62:G62"/>
    <mergeCell ref="C63:M63"/>
    <mergeCell ref="C53:E53"/>
    <mergeCell ref="F53:I53"/>
    <mergeCell ref="N41:N42"/>
    <mergeCell ref="N43:N44"/>
    <mergeCell ref="P41:P44"/>
    <mergeCell ref="Q41:Q44"/>
    <mergeCell ref="B45:H45"/>
    <mergeCell ref="N45:Q45"/>
    <mergeCell ref="F50:I50"/>
    <mergeCell ref="J50:M50"/>
    <mergeCell ref="B47:M47"/>
    <mergeCell ref="K41:K44"/>
    <mergeCell ref="B41:B44"/>
    <mergeCell ref="C41:C44"/>
    <mergeCell ref="D41:D44"/>
    <mergeCell ref="E41:E44"/>
    <mergeCell ref="F41:F44"/>
    <mergeCell ref="G41:G44"/>
    <mergeCell ref="H41:H44"/>
    <mergeCell ref="I41:I44"/>
    <mergeCell ref="J41:J44"/>
    <mergeCell ref="C48:E48"/>
    <mergeCell ref="F48:I48"/>
    <mergeCell ref="J48:M48"/>
    <mergeCell ref="C49:E49"/>
    <mergeCell ref="F49:I49"/>
    <mergeCell ref="P37:P39"/>
    <mergeCell ref="Q37:Q39"/>
    <mergeCell ref="I38:I39"/>
    <mergeCell ref="J38:L38"/>
    <mergeCell ref="M38:M39"/>
    <mergeCell ref="N38:N39"/>
    <mergeCell ref="B33:E33"/>
    <mergeCell ref="F33:H33"/>
    <mergeCell ref="B34:E34"/>
    <mergeCell ref="F34:H34"/>
    <mergeCell ref="B36:H36"/>
    <mergeCell ref="B37:B39"/>
    <mergeCell ref="C37:C39"/>
    <mergeCell ref="D37:D39"/>
    <mergeCell ref="E37:E39"/>
    <mergeCell ref="F37:F39"/>
    <mergeCell ref="O38:O39"/>
    <mergeCell ref="G37:G39"/>
    <mergeCell ref="H37:H39"/>
    <mergeCell ref="I37:M37"/>
    <mergeCell ref="N37:O37"/>
    <mergeCell ref="B32:E32"/>
    <mergeCell ref="F32:H32"/>
    <mergeCell ref="B25:E25"/>
    <mergeCell ref="F25:H25"/>
    <mergeCell ref="B27:E27"/>
    <mergeCell ref="F27:H27"/>
    <mergeCell ref="B28:E28"/>
    <mergeCell ref="F28:H28"/>
    <mergeCell ref="B29:E29"/>
    <mergeCell ref="F29:H29"/>
    <mergeCell ref="B26:E26"/>
    <mergeCell ref="F26:H26"/>
    <mergeCell ref="C9:D9"/>
    <mergeCell ref="E9:G9"/>
    <mergeCell ref="H9:J9"/>
    <mergeCell ref="K9:M9"/>
    <mergeCell ref="K11:M11"/>
    <mergeCell ref="B14:G14"/>
    <mergeCell ref="B15:E15"/>
    <mergeCell ref="F15:H15"/>
    <mergeCell ref="B10:B11"/>
    <mergeCell ref="C10:D11"/>
    <mergeCell ref="E10:G11"/>
    <mergeCell ref="H10:J10"/>
    <mergeCell ref="K10:M10"/>
    <mergeCell ref="H11:J11"/>
    <mergeCell ref="B2:Q2"/>
    <mergeCell ref="G4:H4"/>
    <mergeCell ref="I4:N4"/>
    <mergeCell ref="B6:H6"/>
    <mergeCell ref="B7:B8"/>
    <mergeCell ref="C7:D8"/>
    <mergeCell ref="E7:G8"/>
    <mergeCell ref="H7:J8"/>
    <mergeCell ref="K7:N7"/>
    <mergeCell ref="K8:M8"/>
    <mergeCell ref="B23:E23"/>
    <mergeCell ref="F23:H23"/>
    <mergeCell ref="B16:E16"/>
    <mergeCell ref="F16:H16"/>
    <mergeCell ref="B30:E30"/>
    <mergeCell ref="F30:H30"/>
    <mergeCell ref="B31:E31"/>
    <mergeCell ref="F31:H31"/>
    <mergeCell ref="B21:E21"/>
    <mergeCell ref="F21:H21"/>
    <mergeCell ref="B22:E22"/>
    <mergeCell ref="F22:H22"/>
    <mergeCell ref="B18:E18"/>
    <mergeCell ref="F18:H18"/>
    <mergeCell ref="B19:E19"/>
    <mergeCell ref="F19:H19"/>
    <mergeCell ref="B20:E20"/>
    <mergeCell ref="F20:H20"/>
    <mergeCell ref="B24:E24"/>
    <mergeCell ref="F24:H24"/>
    <mergeCell ref="B17:E17"/>
    <mergeCell ref="F17:H17"/>
  </mergeCells>
  <phoneticPr fontId="11" type="noConversion"/>
  <printOptions horizontalCentered="1"/>
  <pageMargins left="0.31496062992125984" right="0.11811023622047245" top="0.74803149606299213" bottom="0.15748031496062992" header="0.31496062992125984" footer="0.11811023622047245"/>
  <pageSetup paperSize="9" scale="55" fitToHeight="0" orientation="landscape" r:id="rId1"/>
  <headerFooter scaleWithDoc="0">
    <oddHeader>&amp;C&amp;"Times New Roman,Regular"&amp;P</oddHeader>
  </headerFooter>
  <ignoredErrors>
    <ignoredError sqref="H11"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DADFD7-9DCB-46F7-A05D-3315C34CD7EE}">
  <sheetPr>
    <pageSetUpPr fitToPage="1"/>
  </sheetPr>
  <dimension ref="A2:Q98"/>
  <sheetViews>
    <sheetView zoomScale="70" zoomScaleNormal="70" workbookViewId="0">
      <selection activeCell="B69" sqref="B69:B72"/>
    </sheetView>
  </sheetViews>
  <sheetFormatPr defaultRowHeight="14.4" x14ac:dyDescent="0.3"/>
  <cols>
    <col min="2" max="2" width="20.88671875" customWidth="1"/>
    <col min="3" max="3" width="12.88671875" customWidth="1"/>
    <col min="4" max="4" width="19.5546875" customWidth="1"/>
    <col min="5" max="5" width="18.44140625" customWidth="1"/>
    <col min="6" max="6" width="11.5546875" customWidth="1"/>
    <col min="7" max="7" width="19.109375" customWidth="1"/>
    <col min="8" max="8" width="13.5546875" customWidth="1"/>
    <col min="9" max="9" width="17" customWidth="1"/>
    <col min="10" max="10" width="12.88671875" customWidth="1"/>
    <col min="11" max="11" width="14.5546875" customWidth="1"/>
    <col min="12" max="13" width="16.21875" customWidth="1"/>
    <col min="14" max="14" width="44.5546875" customWidth="1"/>
    <col min="15" max="15" width="12.44140625" customWidth="1"/>
    <col min="16" max="17" width="16.6640625" customWidth="1"/>
  </cols>
  <sheetData>
    <row r="2" spans="2:17" ht="15.6" x14ac:dyDescent="0.3">
      <c r="B2" s="322" t="s">
        <v>201</v>
      </c>
      <c r="C2" s="322"/>
      <c r="D2" s="322"/>
      <c r="E2" s="322"/>
      <c r="F2" s="322"/>
      <c r="G2" s="322"/>
      <c r="H2" s="322"/>
      <c r="I2" s="322"/>
      <c r="J2" s="322"/>
      <c r="K2" s="322"/>
      <c r="L2" s="322"/>
      <c r="M2" s="322"/>
      <c r="N2" s="322"/>
      <c r="O2" s="322"/>
      <c r="P2" s="322"/>
      <c r="Q2" s="322"/>
    </row>
    <row r="3" spans="2:17" ht="15.6" x14ac:dyDescent="0.3">
      <c r="B3" s="6"/>
      <c r="C3" s="6"/>
      <c r="D3" s="6"/>
      <c r="E3" s="6"/>
      <c r="F3" s="6"/>
      <c r="G3" s="6"/>
      <c r="H3" s="6"/>
      <c r="I3" s="6"/>
      <c r="J3" s="6"/>
      <c r="K3" s="6"/>
      <c r="L3" s="6"/>
      <c r="M3" s="6"/>
      <c r="N3" s="6"/>
      <c r="O3" s="6"/>
      <c r="P3" s="6"/>
      <c r="Q3" s="6"/>
    </row>
    <row r="4" spans="2:17" ht="15.6" x14ac:dyDescent="0.3">
      <c r="B4" s="7"/>
      <c r="C4" s="7"/>
      <c r="D4" s="7"/>
      <c r="E4" s="7"/>
      <c r="F4" s="323" t="str">
        <f>'III skyrius'!D9</f>
        <v>LT026-01-01-09</v>
      </c>
      <c r="G4" s="323"/>
      <c r="H4" s="323"/>
      <c r="I4" s="374" t="str">
        <f>'III skyrius'!C9</f>
        <v xml:space="preserve">Investicinės aplinkos ir verslo plėtros sąlygų gerinimas </v>
      </c>
      <c r="J4" s="374"/>
      <c r="K4" s="374"/>
      <c r="L4" s="374"/>
      <c r="M4" s="374"/>
      <c r="N4" s="374"/>
      <c r="O4" s="7"/>
      <c r="P4" s="7"/>
      <c r="Q4" s="7"/>
    </row>
    <row r="5" spans="2:17" ht="15.6" x14ac:dyDescent="0.3">
      <c r="B5" s="6"/>
      <c r="C5" s="6"/>
      <c r="D5" s="6"/>
      <c r="E5" s="6"/>
      <c r="F5" s="6"/>
      <c r="G5" s="6"/>
      <c r="H5" s="6"/>
      <c r="I5" s="6"/>
      <c r="J5" s="6"/>
      <c r="K5" s="6"/>
      <c r="L5" s="6"/>
      <c r="M5" s="6"/>
      <c r="N5" s="6"/>
      <c r="O5" s="6"/>
      <c r="P5" s="6"/>
      <c r="Q5" s="6"/>
    </row>
    <row r="6" spans="2:17" ht="15.6" x14ac:dyDescent="0.3">
      <c r="B6" s="298" t="s">
        <v>103</v>
      </c>
      <c r="C6" s="298"/>
      <c r="D6" s="298"/>
      <c r="E6" s="298"/>
      <c r="F6" s="298"/>
      <c r="G6" s="298"/>
      <c r="H6" s="298"/>
      <c r="I6" s="7"/>
      <c r="J6" s="7"/>
      <c r="K6" s="7"/>
      <c r="L6" s="7"/>
      <c r="M6" s="7"/>
      <c r="N6" s="7"/>
      <c r="O6" s="7"/>
      <c r="P6" s="7"/>
      <c r="Q6" s="7"/>
    </row>
    <row r="7" spans="2:17" ht="15.6" x14ac:dyDescent="0.3">
      <c r="B7" s="261" t="s">
        <v>3</v>
      </c>
      <c r="C7" s="261" t="s">
        <v>104</v>
      </c>
      <c r="D7" s="261"/>
      <c r="E7" s="262" t="s">
        <v>105</v>
      </c>
      <c r="F7" s="262"/>
      <c r="G7" s="262"/>
      <c r="H7" s="262" t="s">
        <v>106</v>
      </c>
      <c r="I7" s="262"/>
      <c r="J7" s="262"/>
      <c r="K7" s="261" t="s">
        <v>107</v>
      </c>
      <c r="L7" s="261"/>
      <c r="M7" s="261"/>
      <c r="N7" s="261"/>
    </row>
    <row r="8" spans="2:17" ht="31.2" x14ac:dyDescent="0.3">
      <c r="B8" s="261"/>
      <c r="C8" s="261"/>
      <c r="D8" s="261"/>
      <c r="E8" s="262"/>
      <c r="F8" s="262"/>
      <c r="G8" s="262"/>
      <c r="H8" s="262"/>
      <c r="I8" s="262"/>
      <c r="J8" s="262"/>
      <c r="K8" s="262" t="s">
        <v>108</v>
      </c>
      <c r="L8" s="262"/>
      <c r="M8" s="262"/>
      <c r="N8" s="3" t="s">
        <v>109</v>
      </c>
      <c r="O8" s="1"/>
      <c r="P8" s="1"/>
      <c r="Q8" s="1"/>
    </row>
    <row r="9" spans="2:17" ht="15.6" x14ac:dyDescent="0.3">
      <c r="B9" s="4">
        <v>1</v>
      </c>
      <c r="C9" s="263">
        <v>2</v>
      </c>
      <c r="D9" s="263"/>
      <c r="E9" s="263">
        <v>3</v>
      </c>
      <c r="F9" s="263"/>
      <c r="G9" s="263"/>
      <c r="H9" s="263">
        <v>4</v>
      </c>
      <c r="I9" s="263"/>
      <c r="J9" s="263"/>
      <c r="K9" s="263">
        <v>5</v>
      </c>
      <c r="L9" s="263"/>
      <c r="M9" s="263"/>
      <c r="N9" s="4">
        <v>6</v>
      </c>
    </row>
    <row r="10" spans="2:17" ht="15.6" x14ac:dyDescent="0.3">
      <c r="B10" s="320" t="s">
        <v>15</v>
      </c>
      <c r="C10" s="305" t="s">
        <v>212</v>
      </c>
      <c r="D10" s="306"/>
      <c r="E10" s="309" t="s">
        <v>75</v>
      </c>
      <c r="F10" s="310"/>
      <c r="G10" s="311"/>
      <c r="H10" s="315">
        <v>0</v>
      </c>
      <c r="I10" s="316"/>
      <c r="J10" s="316"/>
      <c r="K10" s="315">
        <v>0</v>
      </c>
      <c r="L10" s="316"/>
      <c r="M10" s="316"/>
      <c r="N10" s="13">
        <f>O43</f>
        <v>18950</v>
      </c>
    </row>
    <row r="11" spans="2:17" ht="24" customHeight="1" x14ac:dyDescent="0.3">
      <c r="B11" s="321"/>
      <c r="C11" s="307"/>
      <c r="D11" s="308"/>
      <c r="E11" s="312"/>
      <c r="F11" s="313"/>
      <c r="G11" s="314"/>
      <c r="H11" s="317" t="s">
        <v>23</v>
      </c>
      <c r="I11" s="318"/>
      <c r="J11" s="319"/>
      <c r="K11" s="317" t="s">
        <v>21</v>
      </c>
      <c r="L11" s="318"/>
      <c r="M11" s="319"/>
      <c r="N11" s="11" t="str">
        <f>O44</f>
        <v>(2029)</v>
      </c>
    </row>
    <row r="12" spans="2:17" ht="15.6" x14ac:dyDescent="0.3">
      <c r="B12" s="320" t="s">
        <v>91</v>
      </c>
      <c r="C12" s="305" t="s">
        <v>213</v>
      </c>
      <c r="D12" s="306"/>
      <c r="E12" s="309" t="s">
        <v>73</v>
      </c>
      <c r="F12" s="310"/>
      <c r="G12" s="311"/>
      <c r="H12" s="315">
        <v>0</v>
      </c>
      <c r="I12" s="316"/>
      <c r="J12" s="316"/>
      <c r="K12" s="315">
        <v>0</v>
      </c>
      <c r="L12" s="316"/>
      <c r="M12" s="316"/>
      <c r="N12" s="27">
        <f>O45</f>
        <v>4.45</v>
      </c>
    </row>
    <row r="13" spans="2:17" ht="36.6" customHeight="1" x14ac:dyDescent="0.3">
      <c r="B13" s="321"/>
      <c r="C13" s="307"/>
      <c r="D13" s="308"/>
      <c r="E13" s="312"/>
      <c r="F13" s="313"/>
      <c r="G13" s="314"/>
      <c r="H13" s="317" t="s">
        <v>23</v>
      </c>
      <c r="I13" s="318"/>
      <c r="J13" s="319"/>
      <c r="K13" s="317" t="s">
        <v>21</v>
      </c>
      <c r="L13" s="318"/>
      <c r="M13" s="319"/>
      <c r="N13" s="11" t="str">
        <f>O48</f>
        <v>(2029)</v>
      </c>
    </row>
    <row r="16" spans="2:17" ht="15.6" x14ac:dyDescent="0.3">
      <c r="B16" s="298" t="s">
        <v>117</v>
      </c>
      <c r="C16" s="298"/>
      <c r="D16" s="298"/>
      <c r="E16" s="298"/>
      <c r="F16" s="298"/>
      <c r="G16" s="298"/>
    </row>
    <row r="17" spans="2:8" ht="15.6" x14ac:dyDescent="0.3">
      <c r="B17" s="325" t="s">
        <v>118</v>
      </c>
      <c r="C17" s="325"/>
      <c r="D17" s="325"/>
      <c r="E17" s="325"/>
      <c r="F17" s="325" t="s">
        <v>119</v>
      </c>
      <c r="G17" s="325"/>
      <c r="H17" s="325"/>
    </row>
    <row r="18" spans="2:8" ht="15.6" x14ac:dyDescent="0.3">
      <c r="B18" s="326">
        <v>1</v>
      </c>
      <c r="C18" s="326"/>
      <c r="D18" s="326"/>
      <c r="E18" s="326"/>
      <c r="F18" s="326">
        <v>2</v>
      </c>
      <c r="G18" s="326"/>
      <c r="H18" s="326"/>
    </row>
    <row r="19" spans="2:8" ht="15.6" x14ac:dyDescent="0.3">
      <c r="B19" s="295" t="s">
        <v>120</v>
      </c>
      <c r="C19" s="295"/>
      <c r="D19" s="295"/>
      <c r="E19" s="295"/>
      <c r="F19" s="296">
        <f>SUM(F20,F23,F26,F29)</f>
        <v>12909450.98</v>
      </c>
      <c r="G19" s="297"/>
      <c r="H19" s="297"/>
    </row>
    <row r="20" spans="2:8" ht="15.6" x14ac:dyDescent="0.3">
      <c r="B20" s="295" t="s">
        <v>121</v>
      </c>
      <c r="C20" s="295"/>
      <c r="D20" s="295"/>
      <c r="E20" s="295"/>
      <c r="F20" s="294">
        <f>F21</f>
        <v>0</v>
      </c>
      <c r="G20" s="294"/>
      <c r="H20" s="294"/>
    </row>
    <row r="21" spans="2:8" ht="15.6" x14ac:dyDescent="0.3">
      <c r="B21" s="293" t="s">
        <v>456</v>
      </c>
      <c r="C21" s="293"/>
      <c r="D21" s="293"/>
      <c r="E21" s="293"/>
      <c r="F21" s="294">
        <f>J73</f>
        <v>0</v>
      </c>
      <c r="G21" s="297"/>
      <c r="H21" s="297"/>
    </row>
    <row r="22" spans="2:8" ht="15.6" x14ac:dyDescent="0.3">
      <c r="B22" s="299" t="s">
        <v>517</v>
      </c>
      <c r="C22" s="300"/>
      <c r="D22" s="300"/>
      <c r="E22" s="301"/>
      <c r="F22" s="302"/>
      <c r="G22" s="303"/>
      <c r="H22" s="304"/>
    </row>
    <row r="23" spans="2:8" ht="15.6" x14ac:dyDescent="0.3">
      <c r="B23" s="295" t="s">
        <v>122</v>
      </c>
      <c r="C23" s="295"/>
      <c r="D23" s="295"/>
      <c r="E23" s="295"/>
      <c r="F23" s="296">
        <f>F24</f>
        <v>0</v>
      </c>
      <c r="G23" s="297"/>
      <c r="H23" s="297"/>
    </row>
    <row r="24" spans="2:8" ht="15.6" x14ac:dyDescent="0.3">
      <c r="B24" s="293" t="s">
        <v>458</v>
      </c>
      <c r="C24" s="293"/>
      <c r="D24" s="293"/>
      <c r="E24" s="293"/>
      <c r="F24" s="296">
        <f>K73</f>
        <v>0</v>
      </c>
      <c r="G24" s="297"/>
      <c r="H24" s="297"/>
    </row>
    <row r="25" spans="2:8" ht="15.6" x14ac:dyDescent="0.3">
      <c r="B25" s="299" t="s">
        <v>517</v>
      </c>
      <c r="C25" s="300"/>
      <c r="D25" s="300"/>
      <c r="E25" s="301"/>
      <c r="F25" s="302"/>
      <c r="G25" s="303"/>
      <c r="H25" s="304"/>
    </row>
    <row r="26" spans="2:8" ht="15.6" x14ac:dyDescent="0.3">
      <c r="B26" s="295" t="s">
        <v>123</v>
      </c>
      <c r="C26" s="295"/>
      <c r="D26" s="295"/>
      <c r="E26" s="295"/>
      <c r="F26" s="296">
        <f>F27</f>
        <v>12909450.98</v>
      </c>
      <c r="G26" s="297"/>
      <c r="H26" s="297"/>
    </row>
    <row r="27" spans="2:8" ht="15.6" x14ac:dyDescent="0.3">
      <c r="B27" s="293" t="s">
        <v>459</v>
      </c>
      <c r="C27" s="293"/>
      <c r="D27" s="293"/>
      <c r="E27" s="293"/>
      <c r="F27" s="296">
        <f>L73</f>
        <v>12909450.98</v>
      </c>
      <c r="G27" s="297"/>
      <c r="H27" s="297"/>
    </row>
    <row r="28" spans="2:8" ht="15.6" x14ac:dyDescent="0.3">
      <c r="B28" s="299" t="s">
        <v>517</v>
      </c>
      <c r="C28" s="300"/>
      <c r="D28" s="300"/>
      <c r="E28" s="301"/>
      <c r="F28" s="302"/>
      <c r="G28" s="303"/>
      <c r="H28" s="304"/>
    </row>
    <row r="29" spans="2:8" ht="15.6" x14ac:dyDescent="0.3">
      <c r="B29" s="295" t="s">
        <v>125</v>
      </c>
      <c r="C29" s="295"/>
      <c r="D29" s="295"/>
      <c r="E29" s="295"/>
      <c r="F29" s="294">
        <f>F30</f>
        <v>0</v>
      </c>
      <c r="G29" s="294"/>
      <c r="H29" s="294"/>
    </row>
    <row r="30" spans="2:8" ht="15.6" x14ac:dyDescent="0.3">
      <c r="B30" s="293" t="s">
        <v>460</v>
      </c>
      <c r="C30" s="293"/>
      <c r="D30" s="293"/>
      <c r="E30" s="293"/>
      <c r="F30" s="294">
        <v>0</v>
      </c>
      <c r="G30" s="294"/>
      <c r="H30" s="294"/>
    </row>
    <row r="31" spans="2:8" ht="15.6" x14ac:dyDescent="0.3">
      <c r="B31" s="299" t="s">
        <v>517</v>
      </c>
      <c r="C31" s="300"/>
      <c r="D31" s="300"/>
      <c r="E31" s="301"/>
      <c r="F31" s="302"/>
      <c r="G31" s="303"/>
      <c r="H31" s="304"/>
    </row>
    <row r="32" spans="2:8" ht="15.6" x14ac:dyDescent="0.3">
      <c r="B32" s="295" t="s">
        <v>126</v>
      </c>
      <c r="C32" s="295"/>
      <c r="D32" s="295"/>
      <c r="E32" s="295"/>
      <c r="F32" s="296">
        <f>SUM(F33:H35)</f>
        <v>2278139.0499999998</v>
      </c>
      <c r="G32" s="297"/>
      <c r="H32" s="297"/>
    </row>
    <row r="33" spans="2:17" ht="15.6" x14ac:dyDescent="0.3">
      <c r="B33" s="293" t="s">
        <v>127</v>
      </c>
      <c r="C33" s="293"/>
      <c r="D33" s="293"/>
      <c r="E33" s="293"/>
      <c r="F33" s="296">
        <f>M73</f>
        <v>2278139.0499999998</v>
      </c>
      <c r="G33" s="297"/>
      <c r="H33" s="297"/>
    </row>
    <row r="34" spans="2:17" ht="15.6" x14ac:dyDescent="0.3">
      <c r="B34" s="293" t="s">
        <v>128</v>
      </c>
      <c r="C34" s="293"/>
      <c r="D34" s="293"/>
      <c r="E34" s="293"/>
      <c r="F34" s="294">
        <v>0</v>
      </c>
      <c r="G34" s="294"/>
      <c r="H34" s="294"/>
    </row>
    <row r="35" spans="2:17" ht="15.6" x14ac:dyDescent="0.3">
      <c r="B35" s="293" t="s">
        <v>129</v>
      </c>
      <c r="C35" s="293"/>
      <c r="D35" s="293"/>
      <c r="E35" s="293"/>
      <c r="F35" s="294">
        <v>0</v>
      </c>
      <c r="G35" s="294"/>
      <c r="H35" s="294"/>
    </row>
    <row r="36" spans="2:17" ht="15.6" x14ac:dyDescent="0.3">
      <c r="B36" s="295" t="s">
        <v>130</v>
      </c>
      <c r="C36" s="295"/>
      <c r="D36" s="295"/>
      <c r="E36" s="295"/>
      <c r="F36" s="296">
        <f>SUM(F19,F32)</f>
        <v>15187590.030000001</v>
      </c>
      <c r="G36" s="297"/>
      <c r="H36" s="297"/>
    </row>
    <row r="38" spans="2:17" ht="15.6" x14ac:dyDescent="0.3">
      <c r="B38" s="298" t="s">
        <v>518</v>
      </c>
      <c r="C38" s="298"/>
      <c r="D38" s="298"/>
      <c r="E38" s="298"/>
      <c r="F38" s="298"/>
      <c r="G38" s="298"/>
      <c r="H38" s="298"/>
    </row>
    <row r="39" spans="2:17" ht="15.6" x14ac:dyDescent="0.3">
      <c r="B39" s="262" t="s">
        <v>132</v>
      </c>
      <c r="C39" s="262" t="s">
        <v>133</v>
      </c>
      <c r="D39" s="262" t="s">
        <v>134</v>
      </c>
      <c r="E39" s="262" t="s">
        <v>135</v>
      </c>
      <c r="F39" s="262" t="s">
        <v>136</v>
      </c>
      <c r="G39" s="262" t="s">
        <v>137</v>
      </c>
      <c r="H39" s="262" t="s">
        <v>138</v>
      </c>
      <c r="I39" s="262" t="s">
        <v>139</v>
      </c>
      <c r="J39" s="262"/>
      <c r="K39" s="262"/>
      <c r="L39" s="262"/>
      <c r="M39" s="262"/>
      <c r="N39" s="262" t="s">
        <v>6</v>
      </c>
      <c r="O39" s="262"/>
      <c r="P39" s="262" t="s">
        <v>140</v>
      </c>
      <c r="Q39" s="262" t="s">
        <v>141</v>
      </c>
    </row>
    <row r="40" spans="2:17" ht="15.6" x14ac:dyDescent="0.3">
      <c r="B40" s="262"/>
      <c r="C40" s="262"/>
      <c r="D40" s="262"/>
      <c r="E40" s="262"/>
      <c r="F40" s="262"/>
      <c r="G40" s="262"/>
      <c r="H40" s="262"/>
      <c r="I40" s="262" t="s">
        <v>88</v>
      </c>
      <c r="J40" s="262" t="s">
        <v>142</v>
      </c>
      <c r="K40" s="262"/>
      <c r="L40" s="262"/>
      <c r="M40" s="262" t="s">
        <v>143</v>
      </c>
      <c r="N40" s="262" t="s">
        <v>144</v>
      </c>
      <c r="O40" s="262" t="s">
        <v>145</v>
      </c>
      <c r="P40" s="262"/>
      <c r="Q40" s="262"/>
    </row>
    <row r="41" spans="2:17" ht="93.6" x14ac:dyDescent="0.3">
      <c r="B41" s="262"/>
      <c r="C41" s="262"/>
      <c r="D41" s="262"/>
      <c r="E41" s="262"/>
      <c r="F41" s="262"/>
      <c r="G41" s="262"/>
      <c r="H41" s="262"/>
      <c r="I41" s="262"/>
      <c r="J41" s="3" t="s">
        <v>146</v>
      </c>
      <c r="K41" s="3" t="s">
        <v>147</v>
      </c>
      <c r="L41" s="3" t="s">
        <v>148</v>
      </c>
      <c r="M41" s="262"/>
      <c r="N41" s="262"/>
      <c r="O41" s="262"/>
      <c r="P41" s="262"/>
      <c r="Q41" s="262"/>
    </row>
    <row r="42" spans="2:17" ht="15.6" x14ac:dyDescent="0.3">
      <c r="B42" s="4">
        <v>1</v>
      </c>
      <c r="C42" s="4">
        <v>2</v>
      </c>
      <c r="D42" s="4">
        <v>3</v>
      </c>
      <c r="E42" s="4">
        <v>4</v>
      </c>
      <c r="F42" s="4">
        <v>5</v>
      </c>
      <c r="G42" s="4">
        <v>6</v>
      </c>
      <c r="H42" s="4">
        <v>7</v>
      </c>
      <c r="I42" s="4">
        <v>8</v>
      </c>
      <c r="J42" s="4">
        <v>9</v>
      </c>
      <c r="K42" s="4">
        <v>10</v>
      </c>
      <c r="L42" s="4">
        <v>11</v>
      </c>
      <c r="M42" s="4">
        <v>12</v>
      </c>
      <c r="N42" s="4">
        <v>13</v>
      </c>
      <c r="O42" s="4">
        <v>14</v>
      </c>
      <c r="P42" s="4">
        <v>15</v>
      </c>
      <c r="Q42" s="4">
        <v>16</v>
      </c>
    </row>
    <row r="43" spans="2:17" ht="15.6" customHeight="1" x14ac:dyDescent="0.3">
      <c r="B43" s="243" t="s">
        <v>913</v>
      </c>
      <c r="C43" s="250" t="s">
        <v>149</v>
      </c>
      <c r="D43" s="243" t="s">
        <v>733</v>
      </c>
      <c r="E43" s="243" t="s">
        <v>216</v>
      </c>
      <c r="F43" s="250" t="s">
        <v>464</v>
      </c>
      <c r="G43" s="250" t="s">
        <v>586</v>
      </c>
      <c r="H43" s="250" t="s">
        <v>150</v>
      </c>
      <c r="I43" s="292">
        <f>SUM(I49:I72)</f>
        <v>15187590.029999999</v>
      </c>
      <c r="J43" s="292">
        <f t="shared" ref="J43:M43" si="0">SUM(J49:J72)</f>
        <v>0</v>
      </c>
      <c r="K43" s="292">
        <f t="shared" si="0"/>
        <v>0</v>
      </c>
      <c r="L43" s="292">
        <f t="shared" si="0"/>
        <v>12909450.98</v>
      </c>
      <c r="M43" s="292">
        <f t="shared" si="0"/>
        <v>2278139.0499999998</v>
      </c>
      <c r="N43" s="243" t="s">
        <v>529</v>
      </c>
      <c r="O43" s="13">
        <f>O49+O53+O61+O65</f>
        <v>18950</v>
      </c>
      <c r="P43" s="250" t="s">
        <v>159</v>
      </c>
      <c r="Q43" s="250" t="s">
        <v>183</v>
      </c>
    </row>
    <row r="44" spans="2:17" ht="34.799999999999997" customHeight="1" x14ac:dyDescent="0.3">
      <c r="B44" s="243"/>
      <c r="C44" s="251"/>
      <c r="D44" s="243"/>
      <c r="E44" s="243"/>
      <c r="F44" s="251"/>
      <c r="G44" s="251"/>
      <c r="H44" s="251"/>
      <c r="I44" s="292"/>
      <c r="J44" s="292"/>
      <c r="K44" s="292"/>
      <c r="L44" s="292"/>
      <c r="M44" s="292"/>
      <c r="N44" s="243"/>
      <c r="O44" s="11" t="s">
        <v>29</v>
      </c>
      <c r="P44" s="251"/>
      <c r="Q44" s="251"/>
    </row>
    <row r="45" spans="2:17" ht="15.6" customHeight="1" x14ac:dyDescent="0.3">
      <c r="B45" s="243"/>
      <c r="C45" s="251"/>
      <c r="D45" s="243"/>
      <c r="E45" s="243"/>
      <c r="F45" s="251"/>
      <c r="G45" s="251"/>
      <c r="H45" s="251"/>
      <c r="I45" s="292"/>
      <c r="J45" s="292"/>
      <c r="K45" s="292"/>
      <c r="L45" s="292"/>
      <c r="M45" s="292"/>
      <c r="N45" s="243" t="s">
        <v>720</v>
      </c>
      <c r="O45" s="27">
        <f>O57+O69</f>
        <v>4.45</v>
      </c>
      <c r="P45" s="251"/>
      <c r="Q45" s="251"/>
    </row>
    <row r="46" spans="2:17" ht="34.799999999999997" customHeight="1" x14ac:dyDescent="0.3">
      <c r="B46" s="243"/>
      <c r="C46" s="251"/>
      <c r="D46" s="243"/>
      <c r="E46" s="243"/>
      <c r="F46" s="251"/>
      <c r="G46" s="251"/>
      <c r="H46" s="251"/>
      <c r="I46" s="292"/>
      <c r="J46" s="292"/>
      <c r="K46" s="292"/>
      <c r="L46" s="292"/>
      <c r="M46" s="292"/>
      <c r="N46" s="243"/>
      <c r="O46" s="11" t="s">
        <v>29</v>
      </c>
      <c r="P46" s="251"/>
      <c r="Q46" s="251"/>
    </row>
    <row r="47" spans="2:17" ht="15.6" customHeight="1" x14ac:dyDescent="0.3">
      <c r="B47" s="243"/>
      <c r="C47" s="251"/>
      <c r="D47" s="243"/>
      <c r="E47" s="243"/>
      <c r="F47" s="251"/>
      <c r="G47" s="251"/>
      <c r="H47" s="251"/>
      <c r="I47" s="292"/>
      <c r="J47" s="292"/>
      <c r="K47" s="292"/>
      <c r="L47" s="292"/>
      <c r="M47" s="292"/>
      <c r="N47" s="243" t="s">
        <v>530</v>
      </c>
      <c r="O47" s="13">
        <f>O51+O55+O59+O63+O67+O71</f>
        <v>6</v>
      </c>
      <c r="P47" s="251"/>
      <c r="Q47" s="251"/>
    </row>
    <row r="48" spans="2:17" ht="16.8" customHeight="1" x14ac:dyDescent="0.3">
      <c r="B48" s="243"/>
      <c r="C48" s="251"/>
      <c r="D48" s="243"/>
      <c r="E48" s="243"/>
      <c r="F48" s="251"/>
      <c r="G48" s="251"/>
      <c r="H48" s="251"/>
      <c r="I48" s="292"/>
      <c r="J48" s="292"/>
      <c r="K48" s="292"/>
      <c r="L48" s="292"/>
      <c r="M48" s="292"/>
      <c r="N48" s="243"/>
      <c r="O48" s="11" t="s">
        <v>29</v>
      </c>
      <c r="P48" s="252"/>
      <c r="Q48" s="252"/>
    </row>
    <row r="49" spans="2:17" ht="15.6" customHeight="1" x14ac:dyDescent="0.3">
      <c r="B49" s="267" t="s">
        <v>721</v>
      </c>
      <c r="C49" s="251"/>
      <c r="D49" s="279" t="s">
        <v>732</v>
      </c>
      <c r="E49" s="336" t="s">
        <v>18</v>
      </c>
      <c r="F49" s="251"/>
      <c r="G49" s="251"/>
      <c r="H49" s="251"/>
      <c r="I49" s="244">
        <f>L49+M49</f>
        <v>2344747.0299999998</v>
      </c>
      <c r="J49" s="247">
        <v>0</v>
      </c>
      <c r="K49" s="240">
        <v>0</v>
      </c>
      <c r="L49" s="240">
        <v>1993034.98</v>
      </c>
      <c r="M49" s="240">
        <v>351712.05</v>
      </c>
      <c r="N49" s="243" t="s">
        <v>529</v>
      </c>
      <c r="O49" s="12">
        <v>1750</v>
      </c>
      <c r="P49" s="250" t="s">
        <v>180</v>
      </c>
      <c r="Q49" s="250" t="s">
        <v>183</v>
      </c>
    </row>
    <row r="50" spans="2:17" ht="34.799999999999997" customHeight="1" x14ac:dyDescent="0.3">
      <c r="B50" s="268"/>
      <c r="C50" s="251"/>
      <c r="D50" s="280"/>
      <c r="E50" s="337"/>
      <c r="F50" s="251"/>
      <c r="G50" s="251"/>
      <c r="H50" s="251"/>
      <c r="I50" s="245"/>
      <c r="J50" s="248"/>
      <c r="K50" s="241"/>
      <c r="L50" s="241"/>
      <c r="M50" s="241"/>
      <c r="N50" s="243"/>
      <c r="O50" s="11" t="s">
        <v>29</v>
      </c>
      <c r="P50" s="251"/>
      <c r="Q50" s="251"/>
    </row>
    <row r="51" spans="2:17" ht="15.6" customHeight="1" x14ac:dyDescent="0.3">
      <c r="B51" s="268"/>
      <c r="C51" s="251"/>
      <c r="D51" s="280"/>
      <c r="E51" s="337"/>
      <c r="F51" s="251"/>
      <c r="G51" s="251"/>
      <c r="H51" s="251"/>
      <c r="I51" s="245"/>
      <c r="J51" s="248"/>
      <c r="K51" s="241"/>
      <c r="L51" s="241"/>
      <c r="M51" s="241"/>
      <c r="N51" s="243" t="s">
        <v>530</v>
      </c>
      <c r="O51" s="12">
        <v>1</v>
      </c>
      <c r="P51" s="251"/>
      <c r="Q51" s="251"/>
    </row>
    <row r="52" spans="2:17" ht="31.2" customHeight="1" x14ac:dyDescent="0.3">
      <c r="B52" s="269"/>
      <c r="C52" s="251"/>
      <c r="D52" s="281"/>
      <c r="E52" s="338"/>
      <c r="F52" s="251"/>
      <c r="G52" s="251"/>
      <c r="H52" s="251"/>
      <c r="I52" s="246"/>
      <c r="J52" s="249"/>
      <c r="K52" s="242"/>
      <c r="L52" s="242"/>
      <c r="M52" s="242"/>
      <c r="N52" s="243"/>
      <c r="O52" s="11" t="s">
        <v>29</v>
      </c>
      <c r="P52" s="252"/>
      <c r="Q52" s="252"/>
    </row>
    <row r="53" spans="2:17" ht="15.6" customHeight="1" x14ac:dyDescent="0.3">
      <c r="B53" s="267" t="s">
        <v>722</v>
      </c>
      <c r="C53" s="251"/>
      <c r="D53" s="279" t="s">
        <v>731</v>
      </c>
      <c r="E53" s="279" t="s">
        <v>18</v>
      </c>
      <c r="F53" s="251"/>
      <c r="G53" s="251"/>
      <c r="H53" s="251"/>
      <c r="I53" s="244">
        <f>L53+M53</f>
        <v>500000</v>
      </c>
      <c r="J53" s="247">
        <v>0</v>
      </c>
      <c r="K53" s="240">
        <v>0</v>
      </c>
      <c r="L53" s="240">
        <v>425000</v>
      </c>
      <c r="M53" s="240">
        <v>75000</v>
      </c>
      <c r="N53" s="243" t="s">
        <v>529</v>
      </c>
      <c r="O53" s="12">
        <v>750</v>
      </c>
      <c r="P53" s="250" t="s">
        <v>151</v>
      </c>
      <c r="Q53" s="250" t="s">
        <v>183</v>
      </c>
    </row>
    <row r="54" spans="2:17" ht="33.6" customHeight="1" x14ac:dyDescent="0.3">
      <c r="B54" s="268"/>
      <c r="C54" s="251"/>
      <c r="D54" s="280"/>
      <c r="E54" s="280"/>
      <c r="F54" s="251"/>
      <c r="G54" s="251"/>
      <c r="H54" s="251"/>
      <c r="I54" s="245"/>
      <c r="J54" s="248"/>
      <c r="K54" s="241"/>
      <c r="L54" s="241"/>
      <c r="M54" s="241"/>
      <c r="N54" s="243"/>
      <c r="O54" s="11" t="s">
        <v>29</v>
      </c>
      <c r="P54" s="251"/>
      <c r="Q54" s="251"/>
    </row>
    <row r="55" spans="2:17" ht="15.6" customHeight="1" x14ac:dyDescent="0.3">
      <c r="B55" s="268"/>
      <c r="C55" s="251"/>
      <c r="D55" s="280"/>
      <c r="E55" s="280"/>
      <c r="F55" s="251"/>
      <c r="G55" s="251"/>
      <c r="H55" s="251"/>
      <c r="I55" s="245"/>
      <c r="J55" s="248"/>
      <c r="K55" s="241"/>
      <c r="L55" s="241"/>
      <c r="M55" s="241"/>
      <c r="N55" s="243" t="s">
        <v>723</v>
      </c>
      <c r="O55" s="12">
        <v>1</v>
      </c>
      <c r="P55" s="251"/>
      <c r="Q55" s="251"/>
    </row>
    <row r="56" spans="2:17" ht="21.6" customHeight="1" x14ac:dyDescent="0.3">
      <c r="B56" s="269"/>
      <c r="C56" s="251"/>
      <c r="D56" s="281"/>
      <c r="E56" s="281"/>
      <c r="F56" s="251"/>
      <c r="G56" s="251"/>
      <c r="H56" s="251"/>
      <c r="I56" s="246"/>
      <c r="J56" s="249"/>
      <c r="K56" s="242"/>
      <c r="L56" s="242"/>
      <c r="M56" s="242"/>
      <c r="N56" s="243"/>
      <c r="O56" s="11" t="s">
        <v>29</v>
      </c>
      <c r="P56" s="252"/>
      <c r="Q56" s="252"/>
    </row>
    <row r="57" spans="2:17" ht="15.6" customHeight="1" x14ac:dyDescent="0.3">
      <c r="B57" s="267" t="s">
        <v>724</v>
      </c>
      <c r="C57" s="251"/>
      <c r="D57" s="279" t="s">
        <v>730</v>
      </c>
      <c r="E57" s="279" t="s">
        <v>18</v>
      </c>
      <c r="F57" s="251"/>
      <c r="G57" s="251"/>
      <c r="H57" s="251"/>
      <c r="I57" s="244">
        <f t="shared" ref="I57" si="1">L57+M57</f>
        <v>1725000</v>
      </c>
      <c r="J57" s="247">
        <v>0</v>
      </c>
      <c r="K57" s="240">
        <v>0</v>
      </c>
      <c r="L57" s="240">
        <v>1466250</v>
      </c>
      <c r="M57" s="240">
        <v>258750</v>
      </c>
      <c r="N57" s="243" t="s">
        <v>720</v>
      </c>
      <c r="O57" s="24" t="s">
        <v>827</v>
      </c>
      <c r="P57" s="250" t="s">
        <v>159</v>
      </c>
      <c r="Q57" s="250" t="s">
        <v>183</v>
      </c>
    </row>
    <row r="58" spans="2:17" ht="39" customHeight="1" x14ac:dyDescent="0.3">
      <c r="B58" s="268"/>
      <c r="C58" s="251"/>
      <c r="D58" s="280"/>
      <c r="E58" s="337"/>
      <c r="F58" s="251"/>
      <c r="G58" s="251"/>
      <c r="H58" s="251"/>
      <c r="I58" s="245"/>
      <c r="J58" s="248"/>
      <c r="K58" s="241"/>
      <c r="L58" s="241"/>
      <c r="M58" s="241"/>
      <c r="N58" s="243"/>
      <c r="O58" s="11" t="s">
        <v>29</v>
      </c>
      <c r="P58" s="291"/>
      <c r="Q58" s="251"/>
    </row>
    <row r="59" spans="2:17" ht="15.6" customHeight="1" x14ac:dyDescent="0.3">
      <c r="B59" s="268"/>
      <c r="C59" s="251"/>
      <c r="D59" s="280"/>
      <c r="E59" s="337"/>
      <c r="F59" s="251"/>
      <c r="G59" s="251"/>
      <c r="H59" s="251"/>
      <c r="I59" s="245"/>
      <c r="J59" s="248"/>
      <c r="K59" s="241"/>
      <c r="L59" s="241"/>
      <c r="M59" s="241"/>
      <c r="N59" s="243" t="s">
        <v>530</v>
      </c>
      <c r="O59" s="24" t="s">
        <v>799</v>
      </c>
      <c r="P59" s="251"/>
      <c r="Q59" s="251"/>
    </row>
    <row r="60" spans="2:17" ht="40.799999999999997" customHeight="1" x14ac:dyDescent="0.3">
      <c r="B60" s="269"/>
      <c r="C60" s="251"/>
      <c r="D60" s="281"/>
      <c r="E60" s="338"/>
      <c r="F60" s="251"/>
      <c r="G60" s="251"/>
      <c r="H60" s="251"/>
      <c r="I60" s="246"/>
      <c r="J60" s="249"/>
      <c r="K60" s="242"/>
      <c r="L60" s="242"/>
      <c r="M60" s="242"/>
      <c r="N60" s="243"/>
      <c r="O60" s="11" t="s">
        <v>29</v>
      </c>
      <c r="P60" s="252"/>
      <c r="Q60" s="252"/>
    </row>
    <row r="61" spans="2:17" ht="15.6" customHeight="1" x14ac:dyDescent="0.3">
      <c r="B61" s="267" t="s">
        <v>725</v>
      </c>
      <c r="C61" s="251"/>
      <c r="D61" s="279" t="s">
        <v>729</v>
      </c>
      <c r="E61" s="279" t="s">
        <v>18</v>
      </c>
      <c r="F61" s="251"/>
      <c r="G61" s="251"/>
      <c r="H61" s="251"/>
      <c r="I61" s="244">
        <f t="shared" ref="I61" si="2">L61+M61</f>
        <v>1917843</v>
      </c>
      <c r="J61" s="247">
        <v>0</v>
      </c>
      <c r="K61" s="240">
        <v>0</v>
      </c>
      <c r="L61" s="240">
        <v>1630166</v>
      </c>
      <c r="M61" s="240">
        <v>287677</v>
      </c>
      <c r="N61" s="243" t="s">
        <v>726</v>
      </c>
      <c r="O61" s="24" t="s">
        <v>828</v>
      </c>
      <c r="P61" s="250" t="s">
        <v>155</v>
      </c>
      <c r="Q61" s="250" t="s">
        <v>190</v>
      </c>
    </row>
    <row r="62" spans="2:17" ht="32.4" customHeight="1" x14ac:dyDescent="0.3">
      <c r="B62" s="268"/>
      <c r="C62" s="251"/>
      <c r="D62" s="280"/>
      <c r="E62" s="280"/>
      <c r="F62" s="251"/>
      <c r="G62" s="251"/>
      <c r="H62" s="251"/>
      <c r="I62" s="245"/>
      <c r="J62" s="248"/>
      <c r="K62" s="241"/>
      <c r="L62" s="241"/>
      <c r="M62" s="241"/>
      <c r="N62" s="243"/>
      <c r="O62" s="11" t="s">
        <v>29</v>
      </c>
      <c r="P62" s="251"/>
      <c r="Q62" s="251"/>
    </row>
    <row r="63" spans="2:17" ht="15.6" customHeight="1" x14ac:dyDescent="0.3">
      <c r="B63" s="268"/>
      <c r="C63" s="251"/>
      <c r="D63" s="280"/>
      <c r="E63" s="280"/>
      <c r="F63" s="251"/>
      <c r="G63" s="251"/>
      <c r="H63" s="251"/>
      <c r="I63" s="245"/>
      <c r="J63" s="248"/>
      <c r="K63" s="241"/>
      <c r="L63" s="241"/>
      <c r="M63" s="241"/>
      <c r="N63" s="243" t="s">
        <v>530</v>
      </c>
      <c r="O63" s="24" t="s">
        <v>799</v>
      </c>
      <c r="P63" s="251"/>
      <c r="Q63" s="251"/>
    </row>
    <row r="64" spans="2:17" ht="17.399999999999999" customHeight="1" x14ac:dyDescent="0.3">
      <c r="B64" s="269"/>
      <c r="C64" s="251"/>
      <c r="D64" s="281"/>
      <c r="E64" s="281"/>
      <c r="F64" s="251"/>
      <c r="G64" s="251"/>
      <c r="H64" s="251"/>
      <c r="I64" s="246"/>
      <c r="J64" s="249"/>
      <c r="K64" s="242"/>
      <c r="L64" s="242"/>
      <c r="M64" s="242"/>
      <c r="N64" s="243"/>
      <c r="O64" s="11" t="s">
        <v>29</v>
      </c>
      <c r="P64" s="252"/>
      <c r="Q64" s="252"/>
    </row>
    <row r="65" spans="2:17" ht="15.6" customHeight="1" x14ac:dyDescent="0.3">
      <c r="B65" s="267" t="s">
        <v>727</v>
      </c>
      <c r="C65" s="251"/>
      <c r="D65" s="279" t="s">
        <v>728</v>
      </c>
      <c r="E65" s="279" t="s">
        <v>216</v>
      </c>
      <c r="F65" s="251"/>
      <c r="G65" s="251"/>
      <c r="H65" s="251"/>
      <c r="I65" s="244">
        <f t="shared" ref="I65" si="3">L65+M65</f>
        <v>5700000</v>
      </c>
      <c r="J65" s="247">
        <v>0</v>
      </c>
      <c r="K65" s="240">
        <v>0</v>
      </c>
      <c r="L65" s="240">
        <v>4845000</v>
      </c>
      <c r="M65" s="240">
        <v>855000</v>
      </c>
      <c r="N65" s="243" t="s">
        <v>529</v>
      </c>
      <c r="O65" s="24" t="s">
        <v>829</v>
      </c>
      <c r="P65" s="250" t="s">
        <v>159</v>
      </c>
      <c r="Q65" s="250" t="s">
        <v>183</v>
      </c>
    </row>
    <row r="66" spans="2:17" ht="34.799999999999997" customHeight="1" x14ac:dyDescent="0.3">
      <c r="B66" s="268"/>
      <c r="C66" s="251"/>
      <c r="D66" s="280"/>
      <c r="E66" s="280"/>
      <c r="F66" s="251"/>
      <c r="G66" s="251"/>
      <c r="H66" s="251"/>
      <c r="I66" s="245"/>
      <c r="J66" s="248"/>
      <c r="K66" s="241"/>
      <c r="L66" s="241"/>
      <c r="M66" s="241"/>
      <c r="N66" s="243"/>
      <c r="O66" s="11" t="s">
        <v>29</v>
      </c>
      <c r="P66" s="251"/>
      <c r="Q66" s="251"/>
    </row>
    <row r="67" spans="2:17" ht="15.6" customHeight="1" x14ac:dyDescent="0.3">
      <c r="B67" s="268"/>
      <c r="C67" s="251"/>
      <c r="D67" s="280"/>
      <c r="E67" s="280"/>
      <c r="F67" s="251"/>
      <c r="G67" s="251"/>
      <c r="H67" s="251"/>
      <c r="I67" s="245"/>
      <c r="J67" s="248"/>
      <c r="K67" s="241"/>
      <c r="L67" s="241"/>
      <c r="M67" s="241"/>
      <c r="N67" s="243" t="s">
        <v>530</v>
      </c>
      <c r="O67" s="24" t="s">
        <v>799</v>
      </c>
      <c r="P67" s="251"/>
      <c r="Q67" s="251"/>
    </row>
    <row r="68" spans="2:17" ht="30.6" customHeight="1" x14ac:dyDescent="0.3">
      <c r="B68" s="269"/>
      <c r="C68" s="251"/>
      <c r="D68" s="281"/>
      <c r="E68" s="281"/>
      <c r="F68" s="251"/>
      <c r="G68" s="251"/>
      <c r="H68" s="251"/>
      <c r="I68" s="246"/>
      <c r="J68" s="249"/>
      <c r="K68" s="242"/>
      <c r="L68" s="242"/>
      <c r="M68" s="242"/>
      <c r="N68" s="243"/>
      <c r="O68" s="11" t="s">
        <v>29</v>
      </c>
      <c r="P68" s="252"/>
      <c r="Q68" s="252"/>
    </row>
    <row r="69" spans="2:17" ht="15.6" customHeight="1" x14ac:dyDescent="0.3">
      <c r="B69" s="267" t="s">
        <v>734</v>
      </c>
      <c r="C69" s="251"/>
      <c r="D69" s="279" t="s">
        <v>728</v>
      </c>
      <c r="E69" s="336" t="s">
        <v>18</v>
      </c>
      <c r="F69" s="251"/>
      <c r="G69" s="251"/>
      <c r="H69" s="251"/>
      <c r="I69" s="244">
        <f t="shared" ref="I69" si="4">L69+M69</f>
        <v>3000000</v>
      </c>
      <c r="J69" s="247">
        <v>0</v>
      </c>
      <c r="K69" s="240">
        <v>0</v>
      </c>
      <c r="L69" s="240">
        <v>2550000</v>
      </c>
      <c r="M69" s="240">
        <v>450000</v>
      </c>
      <c r="N69" s="243" t="s">
        <v>720</v>
      </c>
      <c r="O69" s="24" t="s">
        <v>830</v>
      </c>
      <c r="P69" s="250" t="s">
        <v>153</v>
      </c>
      <c r="Q69" s="250" t="s">
        <v>183</v>
      </c>
    </row>
    <row r="70" spans="2:17" ht="35.4" customHeight="1" x14ac:dyDescent="0.3">
      <c r="B70" s="268"/>
      <c r="C70" s="251"/>
      <c r="D70" s="280"/>
      <c r="E70" s="337"/>
      <c r="F70" s="251"/>
      <c r="G70" s="251"/>
      <c r="H70" s="251"/>
      <c r="I70" s="245"/>
      <c r="J70" s="248"/>
      <c r="K70" s="241"/>
      <c r="L70" s="241"/>
      <c r="M70" s="241"/>
      <c r="N70" s="243"/>
      <c r="O70" s="11" t="s">
        <v>29</v>
      </c>
      <c r="P70" s="251"/>
      <c r="Q70" s="251"/>
    </row>
    <row r="71" spans="2:17" ht="15.6" customHeight="1" x14ac:dyDescent="0.3">
      <c r="B71" s="268"/>
      <c r="C71" s="251"/>
      <c r="D71" s="280"/>
      <c r="E71" s="337"/>
      <c r="F71" s="251"/>
      <c r="G71" s="251"/>
      <c r="H71" s="251"/>
      <c r="I71" s="245"/>
      <c r="J71" s="248"/>
      <c r="K71" s="241"/>
      <c r="L71" s="241"/>
      <c r="M71" s="241"/>
      <c r="N71" s="243" t="s">
        <v>530</v>
      </c>
      <c r="O71" s="24" t="s">
        <v>799</v>
      </c>
      <c r="P71" s="251"/>
      <c r="Q71" s="251"/>
    </row>
    <row r="72" spans="2:17" ht="18" customHeight="1" x14ac:dyDescent="0.3">
      <c r="B72" s="269"/>
      <c r="C72" s="252"/>
      <c r="D72" s="281"/>
      <c r="E72" s="338"/>
      <c r="F72" s="252"/>
      <c r="G72" s="252"/>
      <c r="H72" s="252"/>
      <c r="I72" s="246"/>
      <c r="J72" s="249"/>
      <c r="K72" s="242"/>
      <c r="L72" s="242"/>
      <c r="M72" s="242"/>
      <c r="N72" s="243"/>
      <c r="O72" s="11" t="s">
        <v>29</v>
      </c>
      <c r="P72" s="252"/>
      <c r="Q72" s="252"/>
    </row>
    <row r="73" spans="2:17" ht="15.6" x14ac:dyDescent="0.3">
      <c r="B73" s="412" t="s">
        <v>162</v>
      </c>
      <c r="C73" s="412"/>
      <c r="D73" s="412"/>
      <c r="E73" s="412"/>
      <c r="F73" s="412"/>
      <c r="G73" s="412"/>
      <c r="H73" s="412"/>
      <c r="I73" s="208">
        <f>SUM(I49:I72)</f>
        <v>15187590.029999999</v>
      </c>
      <c r="J73" s="208">
        <f t="shared" ref="J73:M73" si="5">SUM(J49:J72)</f>
        <v>0</v>
      </c>
      <c r="K73" s="208">
        <f t="shared" si="5"/>
        <v>0</v>
      </c>
      <c r="L73" s="208">
        <f t="shared" si="5"/>
        <v>12909450.98</v>
      </c>
      <c r="M73" s="208">
        <f t="shared" si="5"/>
        <v>2278139.0499999998</v>
      </c>
      <c r="N73" s="277"/>
      <c r="O73" s="277"/>
      <c r="P73" s="277"/>
      <c r="Q73" s="278"/>
    </row>
    <row r="74" spans="2:17" ht="15.6" x14ac:dyDescent="0.3">
      <c r="B74" s="17"/>
      <c r="C74" s="16"/>
      <c r="D74" s="17"/>
      <c r="E74" s="16"/>
      <c r="F74" s="16"/>
      <c r="G74" s="17"/>
      <c r="H74" s="16"/>
      <c r="I74" s="20"/>
      <c r="J74" s="16"/>
      <c r="K74" s="21"/>
      <c r="L74" s="21"/>
      <c r="M74" s="21"/>
      <c r="N74" s="17"/>
      <c r="O74" s="15"/>
      <c r="P74" s="17"/>
      <c r="Q74" s="17"/>
    </row>
    <row r="75" spans="2:17" ht="15.6" x14ac:dyDescent="0.3">
      <c r="B75" s="254" t="s">
        <v>735</v>
      </c>
      <c r="C75" s="254"/>
      <c r="D75" s="254"/>
      <c r="E75" s="254"/>
      <c r="F75" s="254"/>
      <c r="G75" s="254"/>
      <c r="H75" s="254"/>
      <c r="I75" s="254"/>
      <c r="J75" s="254"/>
      <c r="K75" s="254"/>
      <c r="L75" s="254"/>
      <c r="M75" s="254"/>
      <c r="N75" s="17"/>
      <c r="O75" s="18"/>
      <c r="P75" s="19"/>
      <c r="Q75" s="17"/>
    </row>
    <row r="76" spans="2:17" ht="15.6" x14ac:dyDescent="0.3">
      <c r="B76" s="10" t="s">
        <v>3</v>
      </c>
      <c r="C76" s="262" t="s">
        <v>164</v>
      </c>
      <c r="D76" s="262"/>
      <c r="E76" s="262"/>
      <c r="F76" s="261" t="s">
        <v>165</v>
      </c>
      <c r="G76" s="261"/>
      <c r="H76" s="261"/>
      <c r="I76" s="261"/>
      <c r="J76" s="262" t="s">
        <v>166</v>
      </c>
      <c r="K76" s="261"/>
      <c r="L76" s="261"/>
      <c r="M76" s="261"/>
      <c r="N76" s="17"/>
      <c r="O76" s="15"/>
      <c r="P76" s="19"/>
      <c r="Q76" s="17"/>
    </row>
    <row r="77" spans="2:17" ht="15.6" x14ac:dyDescent="0.3">
      <c r="B77" s="4">
        <v>1</v>
      </c>
      <c r="C77" s="263">
        <v>2</v>
      </c>
      <c r="D77" s="263"/>
      <c r="E77" s="263"/>
      <c r="F77" s="263">
        <v>3</v>
      </c>
      <c r="G77" s="263"/>
      <c r="H77" s="263"/>
      <c r="I77" s="263"/>
      <c r="J77" s="263">
        <v>4</v>
      </c>
      <c r="K77" s="263"/>
      <c r="L77" s="263"/>
      <c r="M77" s="263"/>
      <c r="N77" s="17"/>
      <c r="O77" s="18"/>
      <c r="P77" s="19"/>
      <c r="Q77" s="17"/>
    </row>
    <row r="78" spans="2:17" ht="15.6" x14ac:dyDescent="0.3">
      <c r="B78" s="8"/>
      <c r="C78" s="275" t="s">
        <v>505</v>
      </c>
      <c r="D78" s="275"/>
      <c r="E78" s="275"/>
      <c r="F78" s="253"/>
      <c r="G78" s="253"/>
      <c r="H78" s="253"/>
      <c r="I78" s="253"/>
      <c r="J78" s="253"/>
      <c r="K78" s="253"/>
      <c r="L78" s="253"/>
      <c r="M78" s="253"/>
      <c r="N78" s="17"/>
      <c r="O78" s="15"/>
      <c r="P78" s="19"/>
      <c r="Q78" s="17"/>
    </row>
    <row r="79" spans="2:17" ht="15.6" x14ac:dyDescent="0.3">
      <c r="N79" s="17"/>
      <c r="O79" s="18"/>
      <c r="P79" s="19"/>
      <c r="Q79" s="17"/>
    </row>
    <row r="80" spans="2:17" ht="15.6" x14ac:dyDescent="0.3">
      <c r="B80" s="254" t="s">
        <v>736</v>
      </c>
      <c r="C80" s="254"/>
      <c r="D80" s="254"/>
      <c r="E80" s="254"/>
      <c r="F80" s="254"/>
      <c r="G80" s="254"/>
      <c r="H80" s="254"/>
      <c r="I80" s="254"/>
      <c r="J80" s="254"/>
      <c r="K80" s="254"/>
      <c r="L80" s="254"/>
      <c r="M80" s="254"/>
      <c r="N80" s="17"/>
      <c r="O80" s="15"/>
      <c r="P80" s="19"/>
      <c r="Q80" s="17"/>
    </row>
    <row r="81" spans="2:17" ht="15.6" x14ac:dyDescent="0.3">
      <c r="B81" s="10" t="s">
        <v>3</v>
      </c>
      <c r="C81" s="261" t="s">
        <v>167</v>
      </c>
      <c r="D81" s="261"/>
      <c r="E81" s="261"/>
      <c r="F81" s="261" t="s">
        <v>165</v>
      </c>
      <c r="G81" s="261"/>
      <c r="H81" s="261"/>
      <c r="I81" s="261"/>
      <c r="J81" s="262" t="s">
        <v>168</v>
      </c>
      <c r="K81" s="261"/>
      <c r="L81" s="261"/>
      <c r="M81" s="261"/>
      <c r="N81" s="17"/>
      <c r="O81" s="18"/>
      <c r="P81" s="19"/>
      <c r="Q81" s="17"/>
    </row>
    <row r="82" spans="2:17" ht="15.6" x14ac:dyDescent="0.3">
      <c r="B82" s="4">
        <v>1</v>
      </c>
      <c r="C82" s="263">
        <v>2</v>
      </c>
      <c r="D82" s="263"/>
      <c r="E82" s="263"/>
      <c r="F82" s="263">
        <v>3</v>
      </c>
      <c r="G82" s="263"/>
      <c r="H82" s="263"/>
      <c r="I82" s="263"/>
      <c r="J82" s="263">
        <v>4</v>
      </c>
      <c r="K82" s="263"/>
      <c r="L82" s="263"/>
      <c r="M82" s="263"/>
      <c r="N82" s="17"/>
      <c r="O82" s="15"/>
      <c r="P82" s="19"/>
      <c r="Q82" s="17"/>
    </row>
    <row r="83" spans="2:17" ht="49.8" customHeight="1" x14ac:dyDescent="0.3">
      <c r="B83" s="8"/>
      <c r="C83" s="273" t="s">
        <v>507</v>
      </c>
      <c r="D83" s="273"/>
      <c r="E83" s="273"/>
      <c r="F83" s="253"/>
      <c r="G83" s="253"/>
      <c r="H83" s="253"/>
      <c r="I83" s="253"/>
      <c r="J83" s="253"/>
      <c r="K83" s="253"/>
      <c r="L83" s="253"/>
      <c r="M83" s="253"/>
      <c r="N83" s="17"/>
      <c r="O83" s="14"/>
      <c r="P83" s="19"/>
      <c r="Q83" s="17"/>
    </row>
    <row r="84" spans="2:17" ht="15.6" x14ac:dyDescent="0.3">
      <c r="N84" s="17"/>
      <c r="O84" s="15"/>
      <c r="P84" s="19"/>
      <c r="Q84" s="17"/>
    </row>
    <row r="85" spans="2:17" ht="15.6" x14ac:dyDescent="0.3">
      <c r="B85" s="254" t="s">
        <v>691</v>
      </c>
      <c r="C85" s="254"/>
      <c r="D85" s="254"/>
    </row>
    <row r="86" spans="2:17" ht="15.6" x14ac:dyDescent="0.3">
      <c r="B86" s="10" t="s">
        <v>3</v>
      </c>
      <c r="C86" s="262" t="s">
        <v>170</v>
      </c>
      <c r="D86" s="262"/>
      <c r="E86" s="262"/>
      <c r="F86" s="255" t="s">
        <v>171</v>
      </c>
      <c r="G86" s="256"/>
      <c r="H86" s="256"/>
      <c r="I86" s="256"/>
      <c r="J86" s="256"/>
      <c r="K86" s="256"/>
      <c r="L86" s="256"/>
      <c r="M86" s="257"/>
    </row>
    <row r="87" spans="2:17" ht="15.6" x14ac:dyDescent="0.3">
      <c r="B87" s="4">
        <v>1</v>
      </c>
      <c r="C87" s="263">
        <v>2</v>
      </c>
      <c r="D87" s="263"/>
      <c r="E87" s="263"/>
      <c r="F87" s="258">
        <v>3</v>
      </c>
      <c r="G87" s="259"/>
      <c r="H87" s="259"/>
      <c r="I87" s="259"/>
      <c r="J87" s="259"/>
      <c r="K87" s="259"/>
      <c r="L87" s="259"/>
      <c r="M87" s="260"/>
    </row>
    <row r="88" spans="2:17" ht="48.6" customHeight="1" x14ac:dyDescent="0.3">
      <c r="B88" s="8" t="s">
        <v>15</v>
      </c>
      <c r="C88" s="273" t="s">
        <v>737</v>
      </c>
      <c r="D88" s="273"/>
      <c r="E88" s="273"/>
      <c r="F88" s="274" t="s">
        <v>738</v>
      </c>
      <c r="G88" s="265"/>
      <c r="H88" s="265"/>
      <c r="I88" s="265"/>
      <c r="J88" s="265"/>
      <c r="K88" s="265"/>
      <c r="L88" s="265"/>
      <c r="M88" s="266"/>
    </row>
    <row r="90" spans="2:17" ht="15.6" x14ac:dyDescent="0.3">
      <c r="B90" s="254" t="s">
        <v>208</v>
      </c>
      <c r="C90" s="254"/>
      <c r="D90" s="254"/>
      <c r="E90" s="254"/>
      <c r="F90" s="254"/>
      <c r="G90" s="254"/>
    </row>
    <row r="91" spans="2:17" ht="15.6" x14ac:dyDescent="0.3">
      <c r="B91" s="10" t="s">
        <v>3</v>
      </c>
      <c r="C91" s="255" t="s">
        <v>173</v>
      </c>
      <c r="D91" s="256"/>
      <c r="E91" s="256"/>
      <c r="F91" s="256"/>
      <c r="G91" s="256"/>
      <c r="H91" s="256"/>
      <c r="I91" s="256"/>
      <c r="J91" s="256"/>
      <c r="K91" s="256"/>
      <c r="L91" s="256"/>
      <c r="M91" s="257"/>
    </row>
    <row r="92" spans="2:17" ht="15.6" x14ac:dyDescent="0.3">
      <c r="B92" s="4">
        <v>1</v>
      </c>
      <c r="C92" s="258">
        <v>2</v>
      </c>
      <c r="D92" s="259"/>
      <c r="E92" s="259"/>
      <c r="F92" s="259"/>
      <c r="G92" s="259"/>
      <c r="H92" s="259"/>
      <c r="I92" s="259"/>
      <c r="J92" s="259"/>
      <c r="K92" s="259"/>
      <c r="L92" s="259"/>
      <c r="M92" s="260"/>
    </row>
    <row r="93" spans="2:17" ht="15.6" x14ac:dyDescent="0.3">
      <c r="B93" s="8"/>
      <c r="C93" s="264" t="s">
        <v>540</v>
      </c>
      <c r="D93" s="265"/>
      <c r="E93" s="265"/>
      <c r="F93" s="265"/>
      <c r="G93" s="265"/>
      <c r="H93" s="265"/>
      <c r="I93" s="265"/>
      <c r="J93" s="265"/>
      <c r="K93" s="265"/>
      <c r="L93" s="265"/>
      <c r="M93" s="266"/>
    </row>
    <row r="97" spans="1:2" ht="15.6" x14ac:dyDescent="0.3">
      <c r="A97" s="182" t="s">
        <v>196</v>
      </c>
    </row>
    <row r="98" spans="1:2" x14ac:dyDescent="0.3">
      <c r="A98" s="183" t="s">
        <v>15</v>
      </c>
      <c r="B98" s="183" t="s">
        <v>886</v>
      </c>
    </row>
  </sheetData>
  <mergeCells count="208">
    <mergeCell ref="B90:G90"/>
    <mergeCell ref="C91:M91"/>
    <mergeCell ref="C92:M92"/>
    <mergeCell ref="C93:M93"/>
    <mergeCell ref="B85:D85"/>
    <mergeCell ref="C86:E86"/>
    <mergeCell ref="F86:M86"/>
    <mergeCell ref="C87:E87"/>
    <mergeCell ref="F87:M87"/>
    <mergeCell ref="C88:E88"/>
    <mergeCell ref="F88:M88"/>
    <mergeCell ref="B75:M75"/>
    <mergeCell ref="B80:M80"/>
    <mergeCell ref="C76:E76"/>
    <mergeCell ref="F76:I76"/>
    <mergeCell ref="J76:M76"/>
    <mergeCell ref="C77:E77"/>
    <mergeCell ref="F77:I77"/>
    <mergeCell ref="J77:M77"/>
    <mergeCell ref="C82:E82"/>
    <mergeCell ref="F82:I82"/>
    <mergeCell ref="J82:M82"/>
    <mergeCell ref="C83:E83"/>
    <mergeCell ref="F83:I83"/>
    <mergeCell ref="J83:M83"/>
    <mergeCell ref="C78:E78"/>
    <mergeCell ref="F78:I78"/>
    <mergeCell ref="J78:M78"/>
    <mergeCell ref="C81:E81"/>
    <mergeCell ref="F81:I81"/>
    <mergeCell ref="J81:M81"/>
    <mergeCell ref="P69:P72"/>
    <mergeCell ref="Q69:Q72"/>
    <mergeCell ref="N71:N72"/>
    <mergeCell ref="I69:I72"/>
    <mergeCell ref="J69:J72"/>
    <mergeCell ref="K69:K72"/>
    <mergeCell ref="L69:L72"/>
    <mergeCell ref="M69:M72"/>
    <mergeCell ref="B73:H73"/>
    <mergeCell ref="N73:Q73"/>
    <mergeCell ref="B61:B64"/>
    <mergeCell ref="D69:D72"/>
    <mergeCell ref="E69:E72"/>
    <mergeCell ref="I65:I68"/>
    <mergeCell ref="J65:J68"/>
    <mergeCell ref="N61:N62"/>
    <mergeCell ref="D61:D64"/>
    <mergeCell ref="E61:E64"/>
    <mergeCell ref="N69:N70"/>
    <mergeCell ref="P61:P64"/>
    <mergeCell ref="Q61:Q64"/>
    <mergeCell ref="N63:N64"/>
    <mergeCell ref="K61:K64"/>
    <mergeCell ref="L61:L64"/>
    <mergeCell ref="M61:M64"/>
    <mergeCell ref="N65:N66"/>
    <mergeCell ref="P65:P68"/>
    <mergeCell ref="Q65:Q68"/>
    <mergeCell ref="N67:N68"/>
    <mergeCell ref="K65:K68"/>
    <mergeCell ref="L65:L68"/>
    <mergeCell ref="M65:M68"/>
    <mergeCell ref="Q53:Q56"/>
    <mergeCell ref="N55:N56"/>
    <mergeCell ref="I53:I56"/>
    <mergeCell ref="J53:J56"/>
    <mergeCell ref="K53:K56"/>
    <mergeCell ref="L53:L56"/>
    <mergeCell ref="M53:M56"/>
    <mergeCell ref="N57:N58"/>
    <mergeCell ref="P57:P60"/>
    <mergeCell ref="Q57:Q60"/>
    <mergeCell ref="N59:N60"/>
    <mergeCell ref="K57:K60"/>
    <mergeCell ref="L57:L60"/>
    <mergeCell ref="M57:M60"/>
    <mergeCell ref="J49:J52"/>
    <mergeCell ref="K49:K52"/>
    <mergeCell ref="L49:L52"/>
    <mergeCell ref="M49:M52"/>
    <mergeCell ref="B49:B52"/>
    <mergeCell ref="D49:D52"/>
    <mergeCell ref="E49:E52"/>
    <mergeCell ref="N53:N54"/>
    <mergeCell ref="P53:P56"/>
    <mergeCell ref="K43:K48"/>
    <mergeCell ref="L43:L48"/>
    <mergeCell ref="M43:M48"/>
    <mergeCell ref="N43:N44"/>
    <mergeCell ref="N47:N48"/>
    <mergeCell ref="N45:N46"/>
    <mergeCell ref="P43:P48"/>
    <mergeCell ref="Q43:Q48"/>
    <mergeCell ref="N49:N50"/>
    <mergeCell ref="P49:P52"/>
    <mergeCell ref="Q49:Q52"/>
    <mergeCell ref="N51:N52"/>
    <mergeCell ref="B43:B48"/>
    <mergeCell ref="D43:D48"/>
    <mergeCell ref="E43:E48"/>
    <mergeCell ref="I43:I48"/>
    <mergeCell ref="J43:J48"/>
    <mergeCell ref="G43:G72"/>
    <mergeCell ref="H43:H72"/>
    <mergeCell ref="C43:C72"/>
    <mergeCell ref="F43:F72"/>
    <mergeCell ref="I57:I60"/>
    <mergeCell ref="J57:J60"/>
    <mergeCell ref="B57:B60"/>
    <mergeCell ref="D57:D60"/>
    <mergeCell ref="E57:E60"/>
    <mergeCell ref="B65:B68"/>
    <mergeCell ref="D65:D68"/>
    <mergeCell ref="E65:E68"/>
    <mergeCell ref="I61:I64"/>
    <mergeCell ref="J61:J64"/>
    <mergeCell ref="B69:B72"/>
    <mergeCell ref="B53:B56"/>
    <mergeCell ref="D53:D56"/>
    <mergeCell ref="E53:E56"/>
    <mergeCell ref="I49:I52"/>
    <mergeCell ref="P39:P41"/>
    <mergeCell ref="Q39:Q41"/>
    <mergeCell ref="I40:I41"/>
    <mergeCell ref="J40:L40"/>
    <mergeCell ref="M40:M41"/>
    <mergeCell ref="N40:N41"/>
    <mergeCell ref="B35:E35"/>
    <mergeCell ref="F35:H35"/>
    <mergeCell ref="B36:E36"/>
    <mergeCell ref="F36:H36"/>
    <mergeCell ref="B38:H38"/>
    <mergeCell ref="B39:B41"/>
    <mergeCell ref="C39:C41"/>
    <mergeCell ref="D39:D41"/>
    <mergeCell ref="E39:E41"/>
    <mergeCell ref="F39:F41"/>
    <mergeCell ref="O40:O41"/>
    <mergeCell ref="G39:G41"/>
    <mergeCell ref="H39:H41"/>
    <mergeCell ref="I39:M39"/>
    <mergeCell ref="N39:O39"/>
    <mergeCell ref="B32:E32"/>
    <mergeCell ref="F32:H32"/>
    <mergeCell ref="B33:E33"/>
    <mergeCell ref="F33:H33"/>
    <mergeCell ref="B34:E34"/>
    <mergeCell ref="F34:H34"/>
    <mergeCell ref="B27:E27"/>
    <mergeCell ref="F27:H27"/>
    <mergeCell ref="B29:E29"/>
    <mergeCell ref="F29:H29"/>
    <mergeCell ref="B30:E30"/>
    <mergeCell ref="F30:H30"/>
    <mergeCell ref="B28:E28"/>
    <mergeCell ref="F28:H28"/>
    <mergeCell ref="B31:E31"/>
    <mergeCell ref="F31:H31"/>
    <mergeCell ref="B23:E23"/>
    <mergeCell ref="F23:H23"/>
    <mergeCell ref="B24:E24"/>
    <mergeCell ref="F24:H24"/>
    <mergeCell ref="B26:E26"/>
    <mergeCell ref="F26:H26"/>
    <mergeCell ref="B19:E19"/>
    <mergeCell ref="F19:H19"/>
    <mergeCell ref="B20:E20"/>
    <mergeCell ref="F20:H20"/>
    <mergeCell ref="B21:E21"/>
    <mergeCell ref="F21:H21"/>
    <mergeCell ref="B22:E22"/>
    <mergeCell ref="F22:H22"/>
    <mergeCell ref="B25:E25"/>
    <mergeCell ref="F25:H25"/>
    <mergeCell ref="K13:M13"/>
    <mergeCell ref="B16:G16"/>
    <mergeCell ref="B17:E17"/>
    <mergeCell ref="F17:H17"/>
    <mergeCell ref="B18:E18"/>
    <mergeCell ref="F18:H18"/>
    <mergeCell ref="C9:D9"/>
    <mergeCell ref="E9:G9"/>
    <mergeCell ref="H9:J9"/>
    <mergeCell ref="K9:M9"/>
    <mergeCell ref="B12:B13"/>
    <mergeCell ref="C12:D13"/>
    <mergeCell ref="E12:G13"/>
    <mergeCell ref="H12:J12"/>
    <mergeCell ref="K12:M12"/>
    <mergeCell ref="H13:J13"/>
    <mergeCell ref="B10:B11"/>
    <mergeCell ref="C10:D11"/>
    <mergeCell ref="E10:G11"/>
    <mergeCell ref="H10:J10"/>
    <mergeCell ref="K10:M10"/>
    <mergeCell ref="H11:J11"/>
    <mergeCell ref="K11:M11"/>
    <mergeCell ref="B2:Q2"/>
    <mergeCell ref="F4:H4"/>
    <mergeCell ref="I4:N4"/>
    <mergeCell ref="B6:H6"/>
    <mergeCell ref="B7:B8"/>
    <mergeCell ref="C7:D8"/>
    <mergeCell ref="E7:G8"/>
    <mergeCell ref="H7:J8"/>
    <mergeCell ref="K7:N7"/>
    <mergeCell ref="K8:M8"/>
  </mergeCells>
  <pageMargins left="0.70866141732283472" right="0.70866141732283472" top="0.74803149606299213" bottom="0.74803149606299213" header="0.31496062992125984" footer="0.31496062992125984"/>
  <pageSetup paperSize="9" scale="49" fitToHeight="0" orientation="landscape" r:id="rId1"/>
  <headerFooter scaleWithDoc="0">
    <oddHeader>&amp;C&amp;"Times New Roman,Regular"&amp;P</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CDED49-209D-4D84-BB0B-6CB7E08E8AF8}">
  <sheetPr>
    <pageSetUpPr fitToPage="1"/>
  </sheetPr>
  <dimension ref="A2:Q292"/>
  <sheetViews>
    <sheetView tabSelected="1" topLeftCell="A184" zoomScale="70" zoomScaleNormal="70" workbookViewId="0">
      <selection activeCell="U192" sqref="U192"/>
    </sheetView>
  </sheetViews>
  <sheetFormatPr defaultRowHeight="14.4" x14ac:dyDescent="0.3"/>
  <cols>
    <col min="2" max="2" width="17.5546875" customWidth="1"/>
    <col min="3" max="3" width="12.88671875" customWidth="1"/>
    <col min="4" max="4" width="19.5546875" customWidth="1"/>
    <col min="5" max="5" width="22.33203125" customWidth="1"/>
    <col min="6" max="6" width="12.5546875" customWidth="1"/>
    <col min="7" max="7" width="19.109375" customWidth="1"/>
    <col min="8" max="8" width="13.5546875" customWidth="1"/>
    <col min="9" max="9" width="17" customWidth="1"/>
    <col min="10" max="10" width="11.44140625" customWidth="1"/>
    <col min="11" max="11" width="14.5546875" customWidth="1"/>
    <col min="12" max="13" width="16.5546875" customWidth="1"/>
    <col min="14" max="14" width="44.5546875" customWidth="1"/>
    <col min="15" max="15" width="13.6640625" customWidth="1"/>
    <col min="16" max="17" width="15.88671875" customWidth="1"/>
  </cols>
  <sheetData>
    <row r="2" spans="2:17" ht="15.6" x14ac:dyDescent="0.3">
      <c r="B2" s="322" t="s">
        <v>209</v>
      </c>
      <c r="C2" s="322"/>
      <c r="D2" s="322"/>
      <c r="E2" s="322"/>
      <c r="F2" s="322"/>
      <c r="G2" s="322"/>
      <c r="H2" s="322"/>
      <c r="I2" s="322"/>
      <c r="J2" s="322"/>
      <c r="K2" s="322"/>
      <c r="L2" s="322"/>
      <c r="M2" s="322"/>
      <c r="N2" s="322"/>
      <c r="O2" s="322"/>
      <c r="P2" s="322"/>
      <c r="Q2" s="322"/>
    </row>
    <row r="3" spans="2:17" ht="15.6" x14ac:dyDescent="0.3">
      <c r="B3" s="6"/>
      <c r="C3" s="6"/>
      <c r="D3" s="6"/>
      <c r="E3" s="6"/>
      <c r="F3" s="6"/>
      <c r="G3" s="6"/>
      <c r="H3" s="6"/>
      <c r="I3" s="6"/>
      <c r="J3" s="6"/>
      <c r="K3" s="6"/>
      <c r="L3" s="6"/>
      <c r="M3" s="6"/>
      <c r="N3" s="6"/>
      <c r="O3" s="6"/>
      <c r="P3" s="6"/>
      <c r="Q3" s="6"/>
    </row>
    <row r="4" spans="2:17" ht="15.6" x14ac:dyDescent="0.3">
      <c r="B4" s="7"/>
      <c r="C4" s="7"/>
      <c r="D4" s="7"/>
      <c r="E4" s="7"/>
      <c r="F4" s="323" t="str">
        <f>'III skyrius'!D10</f>
        <v>LT026-01-03-10</v>
      </c>
      <c r="G4" s="323"/>
      <c r="H4" s="323"/>
      <c r="I4" s="374" t="str">
        <f>'III skyrius'!C10</f>
        <v>Turizmo objektų patrauklumo gerinimas</v>
      </c>
      <c r="J4" s="374"/>
      <c r="K4" s="374"/>
      <c r="L4" s="374"/>
      <c r="M4" s="374"/>
      <c r="N4" s="374"/>
      <c r="O4" s="7"/>
      <c r="P4" s="7"/>
      <c r="Q4" s="7"/>
    </row>
    <row r="5" spans="2:17" ht="15.6" x14ac:dyDescent="0.3">
      <c r="B5" s="6"/>
      <c r="C5" s="6"/>
      <c r="D5" s="6"/>
      <c r="E5" s="6"/>
      <c r="F5" s="6"/>
      <c r="G5" s="6"/>
      <c r="H5" s="6"/>
      <c r="I5" s="6"/>
      <c r="J5" s="6"/>
      <c r="K5" s="6"/>
      <c r="L5" s="6"/>
      <c r="M5" s="6"/>
      <c r="N5" s="6"/>
      <c r="O5" s="6"/>
      <c r="P5" s="6"/>
      <c r="Q5" s="6"/>
    </row>
    <row r="6" spans="2:17" ht="15.6" x14ac:dyDescent="0.3">
      <c r="B6" s="298" t="s">
        <v>103</v>
      </c>
      <c r="C6" s="298"/>
      <c r="D6" s="298"/>
      <c r="E6" s="298"/>
      <c r="F6" s="298"/>
      <c r="G6" s="298"/>
      <c r="H6" s="298"/>
      <c r="I6" s="7"/>
      <c r="J6" s="7"/>
      <c r="K6" s="7"/>
      <c r="L6" s="7"/>
      <c r="M6" s="7"/>
      <c r="N6" s="7"/>
      <c r="O6" s="7"/>
      <c r="P6" s="7"/>
      <c r="Q6" s="7"/>
    </row>
    <row r="7" spans="2:17" ht="15.6" x14ac:dyDescent="0.3">
      <c r="B7" s="261" t="s">
        <v>3</v>
      </c>
      <c r="C7" s="261" t="s">
        <v>104</v>
      </c>
      <c r="D7" s="261"/>
      <c r="E7" s="262" t="s">
        <v>105</v>
      </c>
      <c r="F7" s="262"/>
      <c r="G7" s="262"/>
      <c r="H7" s="262" t="s">
        <v>106</v>
      </c>
      <c r="I7" s="262"/>
      <c r="J7" s="262"/>
      <c r="K7" s="261" t="s">
        <v>107</v>
      </c>
      <c r="L7" s="261"/>
      <c r="M7" s="261"/>
      <c r="N7" s="261"/>
    </row>
    <row r="8" spans="2:17" ht="31.2" x14ac:dyDescent="0.3">
      <c r="B8" s="261"/>
      <c r="C8" s="261"/>
      <c r="D8" s="261"/>
      <c r="E8" s="262"/>
      <c r="F8" s="262"/>
      <c r="G8" s="262"/>
      <c r="H8" s="262"/>
      <c r="I8" s="262"/>
      <c r="J8" s="262"/>
      <c r="K8" s="262" t="s">
        <v>108</v>
      </c>
      <c r="L8" s="262"/>
      <c r="M8" s="262"/>
      <c r="N8" s="3" t="s">
        <v>109</v>
      </c>
      <c r="O8" s="1"/>
      <c r="P8" s="1"/>
      <c r="Q8" s="1"/>
    </row>
    <row r="9" spans="2:17" ht="15.6" x14ac:dyDescent="0.3">
      <c r="B9" s="4">
        <v>1</v>
      </c>
      <c r="C9" s="263">
        <v>2</v>
      </c>
      <c r="D9" s="263"/>
      <c r="E9" s="263">
        <v>3</v>
      </c>
      <c r="F9" s="263"/>
      <c r="G9" s="263"/>
      <c r="H9" s="263">
        <v>4</v>
      </c>
      <c r="I9" s="263"/>
      <c r="J9" s="263"/>
      <c r="K9" s="263">
        <v>5</v>
      </c>
      <c r="L9" s="263"/>
      <c r="M9" s="263"/>
      <c r="N9" s="4">
        <v>6</v>
      </c>
    </row>
    <row r="10" spans="2:17" ht="15.6" x14ac:dyDescent="0.3">
      <c r="B10" s="320" t="s">
        <v>15</v>
      </c>
      <c r="C10" s="305" t="s">
        <v>212</v>
      </c>
      <c r="D10" s="306"/>
      <c r="E10" s="309" t="s">
        <v>75</v>
      </c>
      <c r="F10" s="310"/>
      <c r="G10" s="311"/>
      <c r="H10" s="315">
        <v>0</v>
      </c>
      <c r="I10" s="316"/>
      <c r="J10" s="316"/>
      <c r="K10" s="315">
        <v>0</v>
      </c>
      <c r="L10" s="316"/>
      <c r="M10" s="316"/>
      <c r="N10" s="13">
        <f>O45</f>
        <v>18750</v>
      </c>
    </row>
    <row r="11" spans="2:17" ht="21" customHeight="1" x14ac:dyDescent="0.3">
      <c r="B11" s="321"/>
      <c r="C11" s="307"/>
      <c r="D11" s="308"/>
      <c r="E11" s="312"/>
      <c r="F11" s="313"/>
      <c r="G11" s="314"/>
      <c r="H11" s="317" t="s">
        <v>23</v>
      </c>
      <c r="I11" s="318"/>
      <c r="J11" s="319"/>
      <c r="K11" s="317" t="s">
        <v>21</v>
      </c>
      <c r="L11" s="318"/>
      <c r="M11" s="319"/>
      <c r="N11" s="11" t="str">
        <f>O46</f>
        <v>(2029)</v>
      </c>
    </row>
    <row r="12" spans="2:17" ht="15.6" x14ac:dyDescent="0.3">
      <c r="B12" s="320" t="s">
        <v>91</v>
      </c>
      <c r="C12" s="305" t="s">
        <v>213</v>
      </c>
      <c r="D12" s="306"/>
      <c r="E12" s="309" t="s">
        <v>73</v>
      </c>
      <c r="F12" s="310"/>
      <c r="G12" s="311"/>
      <c r="H12" s="315">
        <v>0</v>
      </c>
      <c r="I12" s="316"/>
      <c r="J12" s="316"/>
      <c r="K12" s="315">
        <v>0</v>
      </c>
      <c r="L12" s="316"/>
      <c r="M12" s="316"/>
      <c r="N12" s="224">
        <f>O47</f>
        <v>221.39450000000002</v>
      </c>
    </row>
    <row r="13" spans="2:17" ht="33" customHeight="1" x14ac:dyDescent="0.3">
      <c r="B13" s="321"/>
      <c r="C13" s="307"/>
      <c r="D13" s="308"/>
      <c r="E13" s="312"/>
      <c r="F13" s="313"/>
      <c r="G13" s="314"/>
      <c r="H13" s="317" t="s">
        <v>23</v>
      </c>
      <c r="I13" s="318"/>
      <c r="J13" s="319"/>
      <c r="K13" s="317" t="s">
        <v>21</v>
      </c>
      <c r="L13" s="318"/>
      <c r="M13" s="319"/>
      <c r="N13" s="11" t="str">
        <f>O46</f>
        <v>(2029)</v>
      </c>
    </row>
    <row r="14" spans="2:17" ht="15.6" x14ac:dyDescent="0.3">
      <c r="B14" s="320" t="s">
        <v>92</v>
      </c>
      <c r="C14" s="305" t="s">
        <v>214</v>
      </c>
      <c r="D14" s="306"/>
      <c r="E14" s="309" t="s">
        <v>76</v>
      </c>
      <c r="F14" s="310"/>
      <c r="G14" s="311"/>
      <c r="H14" s="315">
        <v>0</v>
      </c>
      <c r="I14" s="316"/>
      <c r="J14" s="316"/>
      <c r="K14" s="315">
        <v>0</v>
      </c>
      <c r="L14" s="316"/>
      <c r="M14" s="316"/>
      <c r="N14" s="13">
        <f>O49</f>
        <v>4800</v>
      </c>
    </row>
    <row r="15" spans="2:17" ht="18.600000000000001" customHeight="1" x14ac:dyDescent="0.3">
      <c r="B15" s="321"/>
      <c r="C15" s="307"/>
      <c r="D15" s="308"/>
      <c r="E15" s="312"/>
      <c r="F15" s="313"/>
      <c r="G15" s="314"/>
      <c r="H15" s="317" t="s">
        <v>23</v>
      </c>
      <c r="I15" s="318"/>
      <c r="J15" s="319"/>
      <c r="K15" s="317" t="s">
        <v>21</v>
      </c>
      <c r="L15" s="318"/>
      <c r="M15" s="319"/>
      <c r="N15" s="11" t="str">
        <f>O58</f>
        <v>(2029)</v>
      </c>
    </row>
    <row r="18" spans="2:8" ht="15.6" x14ac:dyDescent="0.3">
      <c r="B18" s="298" t="s">
        <v>117</v>
      </c>
      <c r="C18" s="298"/>
      <c r="D18" s="298"/>
      <c r="E18" s="298"/>
      <c r="F18" s="298"/>
      <c r="G18" s="298"/>
    </row>
    <row r="19" spans="2:8" ht="15.6" x14ac:dyDescent="0.3">
      <c r="B19" s="325" t="s">
        <v>118</v>
      </c>
      <c r="C19" s="325"/>
      <c r="D19" s="325"/>
      <c r="E19" s="325"/>
      <c r="F19" s="325" t="s">
        <v>119</v>
      </c>
      <c r="G19" s="325"/>
      <c r="H19" s="325"/>
    </row>
    <row r="20" spans="2:8" ht="15.6" x14ac:dyDescent="0.3">
      <c r="B20" s="326">
        <v>1</v>
      </c>
      <c r="C20" s="326"/>
      <c r="D20" s="326"/>
      <c r="E20" s="326"/>
      <c r="F20" s="326">
        <v>2</v>
      </c>
      <c r="G20" s="326"/>
      <c r="H20" s="326"/>
    </row>
    <row r="21" spans="2:8" ht="15.6" x14ac:dyDescent="0.3">
      <c r="B21" s="295" t="s">
        <v>120</v>
      </c>
      <c r="C21" s="295"/>
      <c r="D21" s="295"/>
      <c r="E21" s="295"/>
      <c r="F21" s="296">
        <f>SUM(F22,F25,F28,F31)</f>
        <v>26322091.43</v>
      </c>
      <c r="G21" s="297"/>
      <c r="H21" s="297"/>
    </row>
    <row r="22" spans="2:8" ht="15.6" x14ac:dyDescent="0.3">
      <c r="B22" s="295" t="s">
        <v>121</v>
      </c>
      <c r="C22" s="295"/>
      <c r="D22" s="295"/>
      <c r="E22" s="295"/>
      <c r="F22" s="294">
        <f>F23</f>
        <v>0</v>
      </c>
      <c r="G22" s="294"/>
      <c r="H22" s="294"/>
    </row>
    <row r="23" spans="2:8" ht="15.6" x14ac:dyDescent="0.3">
      <c r="B23" s="293" t="s">
        <v>456</v>
      </c>
      <c r="C23" s="293"/>
      <c r="D23" s="293"/>
      <c r="E23" s="293"/>
      <c r="F23" s="294">
        <f>J267</f>
        <v>0</v>
      </c>
      <c r="G23" s="297"/>
      <c r="H23" s="297"/>
    </row>
    <row r="24" spans="2:8" ht="15.6" x14ac:dyDescent="0.3">
      <c r="B24" s="299" t="s">
        <v>517</v>
      </c>
      <c r="C24" s="300"/>
      <c r="D24" s="300"/>
      <c r="E24" s="301"/>
      <c r="F24" s="302"/>
      <c r="G24" s="303"/>
      <c r="H24" s="304"/>
    </row>
    <row r="25" spans="2:8" ht="15.6" x14ac:dyDescent="0.3">
      <c r="B25" s="295" t="s">
        <v>122</v>
      </c>
      <c r="C25" s="295"/>
      <c r="D25" s="295"/>
      <c r="E25" s="295"/>
      <c r="F25" s="296">
        <f>F26</f>
        <v>0</v>
      </c>
      <c r="G25" s="297"/>
      <c r="H25" s="297"/>
    </row>
    <row r="26" spans="2:8" ht="30.6" customHeight="1" x14ac:dyDescent="0.3">
      <c r="B26" s="293" t="s">
        <v>458</v>
      </c>
      <c r="C26" s="293"/>
      <c r="D26" s="293"/>
      <c r="E26" s="293"/>
      <c r="F26" s="296">
        <f>K267</f>
        <v>0</v>
      </c>
      <c r="G26" s="297"/>
      <c r="H26" s="297"/>
    </row>
    <row r="27" spans="2:8" ht="15.6" x14ac:dyDescent="0.3">
      <c r="B27" s="299" t="s">
        <v>517</v>
      </c>
      <c r="C27" s="300"/>
      <c r="D27" s="300"/>
      <c r="E27" s="301"/>
      <c r="F27" s="302"/>
      <c r="G27" s="303"/>
      <c r="H27" s="304"/>
    </row>
    <row r="28" spans="2:8" ht="15.6" x14ac:dyDescent="0.3">
      <c r="B28" s="295" t="s">
        <v>123</v>
      </c>
      <c r="C28" s="295"/>
      <c r="D28" s="295"/>
      <c r="E28" s="295"/>
      <c r="F28" s="296">
        <f>F29</f>
        <v>26322091.43</v>
      </c>
      <c r="G28" s="297"/>
      <c r="H28" s="297"/>
    </row>
    <row r="29" spans="2:8" ht="15.6" x14ac:dyDescent="0.3">
      <c r="B29" s="293" t="s">
        <v>459</v>
      </c>
      <c r="C29" s="293"/>
      <c r="D29" s="293"/>
      <c r="E29" s="293"/>
      <c r="F29" s="296">
        <f>L267</f>
        <v>26322091.43</v>
      </c>
      <c r="G29" s="297"/>
      <c r="H29" s="297"/>
    </row>
    <row r="30" spans="2:8" ht="15.6" x14ac:dyDescent="0.3">
      <c r="B30" s="299" t="s">
        <v>517</v>
      </c>
      <c r="C30" s="300"/>
      <c r="D30" s="300"/>
      <c r="E30" s="301"/>
      <c r="F30" s="302"/>
      <c r="G30" s="303"/>
      <c r="H30" s="304"/>
    </row>
    <row r="31" spans="2:8" ht="15.6" x14ac:dyDescent="0.3">
      <c r="B31" s="295" t="s">
        <v>125</v>
      </c>
      <c r="C31" s="295"/>
      <c r="D31" s="295"/>
      <c r="E31" s="295"/>
      <c r="F31" s="294">
        <f>F32</f>
        <v>0</v>
      </c>
      <c r="G31" s="294"/>
      <c r="H31" s="294"/>
    </row>
    <row r="32" spans="2:8" ht="15.6" x14ac:dyDescent="0.3">
      <c r="B32" s="293" t="s">
        <v>460</v>
      </c>
      <c r="C32" s="293"/>
      <c r="D32" s="293"/>
      <c r="E32" s="293"/>
      <c r="F32" s="294">
        <v>0</v>
      </c>
      <c r="G32" s="294"/>
      <c r="H32" s="294"/>
    </row>
    <row r="33" spans="2:17" ht="15.6" x14ac:dyDescent="0.3">
      <c r="B33" s="299" t="s">
        <v>517</v>
      </c>
      <c r="C33" s="300"/>
      <c r="D33" s="300"/>
      <c r="E33" s="301"/>
      <c r="F33" s="302"/>
      <c r="G33" s="303"/>
      <c r="H33" s="304"/>
    </row>
    <row r="34" spans="2:17" ht="15.6" x14ac:dyDescent="0.3">
      <c r="B34" s="295" t="s">
        <v>126</v>
      </c>
      <c r="C34" s="295"/>
      <c r="D34" s="295"/>
      <c r="E34" s="295"/>
      <c r="F34" s="296">
        <f>SUM(F35:H37)</f>
        <v>5789169</v>
      </c>
      <c r="G34" s="297"/>
      <c r="H34" s="297"/>
    </row>
    <row r="35" spans="2:17" ht="15.6" x14ac:dyDescent="0.3">
      <c r="B35" s="293" t="s">
        <v>127</v>
      </c>
      <c r="C35" s="293"/>
      <c r="D35" s="293"/>
      <c r="E35" s="293"/>
      <c r="F35" s="296">
        <f>M267</f>
        <v>5789169</v>
      </c>
      <c r="G35" s="297"/>
      <c r="H35" s="297"/>
    </row>
    <row r="36" spans="2:17" ht="15.6" x14ac:dyDescent="0.3">
      <c r="B36" s="293" t="s">
        <v>128</v>
      </c>
      <c r="C36" s="293"/>
      <c r="D36" s="293"/>
      <c r="E36" s="293"/>
      <c r="F36" s="294">
        <v>0</v>
      </c>
      <c r="G36" s="294"/>
      <c r="H36" s="294"/>
    </row>
    <row r="37" spans="2:17" ht="15.6" x14ac:dyDescent="0.3">
      <c r="B37" s="293" t="s">
        <v>129</v>
      </c>
      <c r="C37" s="293"/>
      <c r="D37" s="293"/>
      <c r="E37" s="293"/>
      <c r="F37" s="294">
        <v>0</v>
      </c>
      <c r="G37" s="294"/>
      <c r="H37" s="294"/>
    </row>
    <row r="38" spans="2:17" ht="15.6" x14ac:dyDescent="0.3">
      <c r="B38" s="295" t="s">
        <v>130</v>
      </c>
      <c r="C38" s="295"/>
      <c r="D38" s="295"/>
      <c r="E38" s="295"/>
      <c r="F38" s="296">
        <f>SUM(F21,F34)</f>
        <v>32111260.43</v>
      </c>
      <c r="G38" s="297"/>
      <c r="H38" s="297"/>
    </row>
    <row r="40" spans="2:17" ht="15.6" x14ac:dyDescent="0.3">
      <c r="B40" s="298" t="s">
        <v>518</v>
      </c>
      <c r="C40" s="298"/>
      <c r="D40" s="298"/>
      <c r="E40" s="298"/>
      <c r="F40" s="298"/>
      <c r="G40" s="298"/>
      <c r="H40" s="298"/>
    </row>
    <row r="41" spans="2:17" ht="15.6" x14ac:dyDescent="0.3">
      <c r="B41" s="262" t="s">
        <v>132</v>
      </c>
      <c r="C41" s="262" t="s">
        <v>133</v>
      </c>
      <c r="D41" s="262" t="s">
        <v>134</v>
      </c>
      <c r="E41" s="262" t="s">
        <v>135</v>
      </c>
      <c r="F41" s="262" t="s">
        <v>136</v>
      </c>
      <c r="G41" s="262" t="s">
        <v>137</v>
      </c>
      <c r="H41" s="262" t="s">
        <v>138</v>
      </c>
      <c r="I41" s="262" t="s">
        <v>139</v>
      </c>
      <c r="J41" s="262"/>
      <c r="K41" s="262"/>
      <c r="L41" s="262"/>
      <c r="M41" s="262"/>
      <c r="N41" s="262" t="s">
        <v>6</v>
      </c>
      <c r="O41" s="262"/>
      <c r="P41" s="262" t="s">
        <v>140</v>
      </c>
      <c r="Q41" s="262" t="s">
        <v>141</v>
      </c>
    </row>
    <row r="42" spans="2:17" ht="15.6" x14ac:dyDescent="0.3">
      <c r="B42" s="262"/>
      <c r="C42" s="262"/>
      <c r="D42" s="262"/>
      <c r="E42" s="262"/>
      <c r="F42" s="262"/>
      <c r="G42" s="262"/>
      <c r="H42" s="262"/>
      <c r="I42" s="262" t="s">
        <v>88</v>
      </c>
      <c r="J42" s="262" t="s">
        <v>142</v>
      </c>
      <c r="K42" s="262"/>
      <c r="L42" s="262"/>
      <c r="M42" s="262" t="s">
        <v>143</v>
      </c>
      <c r="N42" s="262" t="s">
        <v>144</v>
      </c>
      <c r="O42" s="262" t="s">
        <v>145</v>
      </c>
      <c r="P42" s="262"/>
      <c r="Q42" s="262"/>
    </row>
    <row r="43" spans="2:17" ht="93.6" x14ac:dyDescent="0.3">
      <c r="B43" s="262"/>
      <c r="C43" s="262"/>
      <c r="D43" s="262"/>
      <c r="E43" s="262"/>
      <c r="F43" s="262"/>
      <c r="G43" s="262"/>
      <c r="H43" s="262"/>
      <c r="I43" s="262"/>
      <c r="J43" s="3" t="s">
        <v>146</v>
      </c>
      <c r="K43" s="3" t="s">
        <v>147</v>
      </c>
      <c r="L43" s="3" t="s">
        <v>148</v>
      </c>
      <c r="M43" s="262"/>
      <c r="N43" s="262"/>
      <c r="O43" s="262"/>
      <c r="P43" s="262"/>
      <c r="Q43" s="262"/>
    </row>
    <row r="44" spans="2:17" ht="15.6" x14ac:dyDescent="0.3">
      <c r="B44" s="4">
        <v>1</v>
      </c>
      <c r="C44" s="4">
        <v>2</v>
      </c>
      <c r="D44" s="4">
        <v>3</v>
      </c>
      <c r="E44" s="4">
        <v>4</v>
      </c>
      <c r="F44" s="4">
        <v>5</v>
      </c>
      <c r="G44" s="4">
        <v>6</v>
      </c>
      <c r="H44" s="4">
        <v>7</v>
      </c>
      <c r="I44" s="4">
        <v>8</v>
      </c>
      <c r="J44" s="4">
        <v>9</v>
      </c>
      <c r="K44" s="4">
        <v>10</v>
      </c>
      <c r="L44" s="4">
        <v>11</v>
      </c>
      <c r="M44" s="4">
        <v>12</v>
      </c>
      <c r="N44" s="4">
        <v>13</v>
      </c>
      <c r="O44" s="4">
        <v>14</v>
      </c>
      <c r="P44" s="4">
        <v>15</v>
      </c>
      <c r="Q44" s="4">
        <v>16</v>
      </c>
    </row>
    <row r="45" spans="2:17" ht="15.6" customHeight="1" x14ac:dyDescent="0.3">
      <c r="B45" s="243" t="s">
        <v>914</v>
      </c>
      <c r="C45" s="250" t="s">
        <v>149</v>
      </c>
      <c r="D45" s="243" t="s">
        <v>739</v>
      </c>
      <c r="E45" s="243" t="s">
        <v>216</v>
      </c>
      <c r="F45" s="250" t="s">
        <v>464</v>
      </c>
      <c r="G45" s="250" t="s">
        <v>586</v>
      </c>
      <c r="H45" s="250" t="s">
        <v>150</v>
      </c>
      <c r="I45" s="292">
        <f>SUM(I59:I266)</f>
        <v>32111260.43</v>
      </c>
      <c r="J45" s="292">
        <f t="shared" ref="J45:M45" si="0">SUM(J59:J266)</f>
        <v>0</v>
      </c>
      <c r="K45" s="292">
        <f t="shared" si="0"/>
        <v>0</v>
      </c>
      <c r="L45" s="292">
        <f t="shared" si="0"/>
        <v>26322091.43</v>
      </c>
      <c r="M45" s="292">
        <f t="shared" si="0"/>
        <v>5789169</v>
      </c>
      <c r="N45" s="243" t="s">
        <v>529</v>
      </c>
      <c r="O45" s="29">
        <f>O77+O121+O263</f>
        <v>18750</v>
      </c>
      <c r="P45" s="250" t="s">
        <v>159</v>
      </c>
      <c r="Q45" s="250" t="s">
        <v>183</v>
      </c>
    </row>
    <row r="46" spans="2:17" ht="50.4" customHeight="1" x14ac:dyDescent="0.3">
      <c r="B46" s="243"/>
      <c r="C46" s="251"/>
      <c r="D46" s="243"/>
      <c r="E46" s="243"/>
      <c r="F46" s="251"/>
      <c r="G46" s="251"/>
      <c r="H46" s="251"/>
      <c r="I46" s="292"/>
      <c r="J46" s="292"/>
      <c r="K46" s="292"/>
      <c r="L46" s="292"/>
      <c r="M46" s="292"/>
      <c r="N46" s="243"/>
      <c r="O46" s="11" t="s">
        <v>29</v>
      </c>
      <c r="P46" s="251"/>
      <c r="Q46" s="251"/>
    </row>
    <row r="47" spans="2:17" ht="15.6" customHeight="1" x14ac:dyDescent="0.3">
      <c r="B47" s="243"/>
      <c r="C47" s="251"/>
      <c r="D47" s="243"/>
      <c r="E47" s="243"/>
      <c r="F47" s="251"/>
      <c r="G47" s="251"/>
      <c r="H47" s="251"/>
      <c r="I47" s="292"/>
      <c r="J47" s="292"/>
      <c r="K47" s="292"/>
      <c r="L47" s="292"/>
      <c r="M47" s="292"/>
      <c r="N47" s="243" t="s">
        <v>720</v>
      </c>
      <c r="O47" s="223">
        <f>O59+O71+O81+O87+O93+O99+O109+O115+O127+O133+O139+O145+O151+O157+O163+O170+O176+O183+O189+O195+O201+O207+O217+O223+O229+O235+O245+O251+O257+O65</f>
        <v>221.39450000000002</v>
      </c>
      <c r="P47" s="251"/>
      <c r="Q47" s="251"/>
    </row>
    <row r="48" spans="2:17" ht="34.799999999999997" customHeight="1" x14ac:dyDescent="0.3">
      <c r="B48" s="243"/>
      <c r="C48" s="251"/>
      <c r="D48" s="243"/>
      <c r="E48" s="243"/>
      <c r="F48" s="251"/>
      <c r="G48" s="251"/>
      <c r="H48" s="251"/>
      <c r="I48" s="292"/>
      <c r="J48" s="292"/>
      <c r="K48" s="292"/>
      <c r="L48" s="292"/>
      <c r="M48" s="292"/>
      <c r="N48" s="243"/>
      <c r="O48" s="11" t="s">
        <v>29</v>
      </c>
      <c r="P48" s="251"/>
      <c r="Q48" s="251"/>
    </row>
    <row r="49" spans="2:17" ht="15.6" customHeight="1" x14ac:dyDescent="0.3">
      <c r="B49" s="243"/>
      <c r="C49" s="251"/>
      <c r="D49" s="243"/>
      <c r="E49" s="243"/>
      <c r="F49" s="251"/>
      <c r="G49" s="251"/>
      <c r="H49" s="251"/>
      <c r="I49" s="292"/>
      <c r="J49" s="292"/>
      <c r="K49" s="292"/>
      <c r="L49" s="292"/>
      <c r="M49" s="292"/>
      <c r="N49" s="243" t="s">
        <v>740</v>
      </c>
      <c r="O49" s="13">
        <f>O105+O213+O241</f>
        <v>4800</v>
      </c>
      <c r="P49" s="251"/>
      <c r="Q49" s="251"/>
    </row>
    <row r="50" spans="2:17" ht="32.4" customHeight="1" x14ac:dyDescent="0.3">
      <c r="B50" s="243"/>
      <c r="C50" s="251"/>
      <c r="D50" s="243"/>
      <c r="E50" s="243"/>
      <c r="F50" s="251"/>
      <c r="G50" s="251"/>
      <c r="H50" s="251"/>
      <c r="I50" s="292"/>
      <c r="J50" s="292"/>
      <c r="K50" s="292"/>
      <c r="L50" s="292"/>
      <c r="M50" s="292"/>
      <c r="N50" s="243"/>
      <c r="O50" s="11" t="s">
        <v>29</v>
      </c>
      <c r="P50" s="251"/>
      <c r="Q50" s="251"/>
    </row>
    <row r="51" spans="2:17" ht="15.6" customHeight="1" x14ac:dyDescent="0.3">
      <c r="B51" s="243"/>
      <c r="C51" s="251"/>
      <c r="D51" s="243"/>
      <c r="E51" s="243"/>
      <c r="F51" s="251"/>
      <c r="G51" s="251"/>
      <c r="H51" s="251"/>
      <c r="I51" s="292"/>
      <c r="J51" s="292"/>
      <c r="K51" s="292"/>
      <c r="L51" s="292"/>
      <c r="M51" s="292"/>
      <c r="N51" s="243" t="s">
        <v>741</v>
      </c>
      <c r="O51" s="150">
        <f>O61+O67+O73+O83+O89+O95+O101+O111+O117+O129+O135+O141+O147+O153+O159+O165+O172+O178+O185+O191+O197+O203+O209+O219+O225+O231+O237+O247+O253+O259</f>
        <v>1732391.3599999999</v>
      </c>
      <c r="P51" s="251"/>
      <c r="Q51" s="251"/>
    </row>
    <row r="52" spans="2:17" ht="23.4" customHeight="1" x14ac:dyDescent="0.3">
      <c r="B52" s="243"/>
      <c r="C52" s="251"/>
      <c r="D52" s="243"/>
      <c r="E52" s="243"/>
      <c r="F52" s="251"/>
      <c r="G52" s="251"/>
      <c r="H52" s="251"/>
      <c r="I52" s="292"/>
      <c r="J52" s="292"/>
      <c r="K52" s="292"/>
      <c r="L52" s="292"/>
      <c r="M52" s="292"/>
      <c r="N52" s="243"/>
      <c r="O52" s="11" t="s">
        <v>29</v>
      </c>
      <c r="P52" s="251"/>
      <c r="Q52" s="251"/>
    </row>
    <row r="53" spans="2:17" ht="15.6" customHeight="1" x14ac:dyDescent="0.3">
      <c r="B53" s="243"/>
      <c r="C53" s="251"/>
      <c r="D53" s="243"/>
      <c r="E53" s="243"/>
      <c r="F53" s="251"/>
      <c r="G53" s="251"/>
      <c r="H53" s="251"/>
      <c r="I53" s="292"/>
      <c r="J53" s="292"/>
      <c r="K53" s="292"/>
      <c r="L53" s="292"/>
      <c r="M53" s="292"/>
      <c r="N53" s="243" t="s">
        <v>672</v>
      </c>
      <c r="O53" s="13" t="str">
        <f>O123</f>
        <v>870</v>
      </c>
      <c r="P53" s="251"/>
      <c r="Q53" s="251"/>
    </row>
    <row r="54" spans="2:17" ht="67.2" customHeight="1" x14ac:dyDescent="0.3">
      <c r="B54" s="243"/>
      <c r="C54" s="251"/>
      <c r="D54" s="243"/>
      <c r="E54" s="243"/>
      <c r="F54" s="251"/>
      <c r="G54" s="251"/>
      <c r="H54" s="251"/>
      <c r="I54" s="292"/>
      <c r="J54" s="292"/>
      <c r="K54" s="292"/>
      <c r="L54" s="292"/>
      <c r="M54" s="292"/>
      <c r="N54" s="243"/>
      <c r="O54" s="11" t="s">
        <v>29</v>
      </c>
      <c r="P54" s="251"/>
      <c r="Q54" s="251"/>
    </row>
    <row r="55" spans="2:17" ht="15.6" customHeight="1" x14ac:dyDescent="0.3">
      <c r="B55" s="243"/>
      <c r="C55" s="251"/>
      <c r="D55" s="243"/>
      <c r="E55" s="243"/>
      <c r="F55" s="251"/>
      <c r="G55" s="251"/>
      <c r="H55" s="251"/>
      <c r="I55" s="292"/>
      <c r="J55" s="292"/>
      <c r="K55" s="292"/>
      <c r="L55" s="292"/>
      <c r="M55" s="292"/>
      <c r="N55" s="243" t="s">
        <v>530</v>
      </c>
      <c r="O55" s="13">
        <f>O63+O69+O75+O79+O85+O91+O97+O103+O113+O119+O125+O131+O137+O143+O149+O161+O167+O174+O180+O174+O187+O193+O199+O205+O211+O221+O227+O233+O239+O249+O255+O261+O265</f>
        <v>33</v>
      </c>
      <c r="P55" s="251"/>
      <c r="Q55" s="251"/>
    </row>
    <row r="56" spans="2:17" ht="19.8" customHeight="1" x14ac:dyDescent="0.3">
      <c r="B56" s="243"/>
      <c r="C56" s="251"/>
      <c r="D56" s="243"/>
      <c r="E56" s="243"/>
      <c r="F56" s="251"/>
      <c r="G56" s="251"/>
      <c r="H56" s="251"/>
      <c r="I56" s="292"/>
      <c r="J56" s="292"/>
      <c r="K56" s="292"/>
      <c r="L56" s="292"/>
      <c r="M56" s="292"/>
      <c r="N56" s="243"/>
      <c r="O56" s="11" t="s">
        <v>29</v>
      </c>
      <c r="P56" s="251"/>
      <c r="Q56" s="251"/>
    </row>
    <row r="57" spans="2:17" ht="15.6" customHeight="1" x14ac:dyDescent="0.3">
      <c r="B57" s="243"/>
      <c r="C57" s="251"/>
      <c r="D57" s="243"/>
      <c r="E57" s="243"/>
      <c r="F57" s="251"/>
      <c r="G57" s="251"/>
      <c r="H57" s="251"/>
      <c r="I57" s="292"/>
      <c r="J57" s="292"/>
      <c r="K57" s="292"/>
      <c r="L57" s="292"/>
      <c r="M57" s="292"/>
      <c r="N57" s="279" t="s">
        <v>742</v>
      </c>
      <c r="O57" s="27">
        <f>O107+O215+O243</f>
        <v>4.3499999999999996</v>
      </c>
      <c r="P57" s="251"/>
      <c r="Q57" s="251"/>
    </row>
    <row r="58" spans="2:17" ht="21.6" customHeight="1" x14ac:dyDescent="0.3">
      <c r="B58" s="243"/>
      <c r="C58" s="251"/>
      <c r="D58" s="243"/>
      <c r="E58" s="243"/>
      <c r="F58" s="251"/>
      <c r="G58" s="251"/>
      <c r="H58" s="251"/>
      <c r="I58" s="292"/>
      <c r="J58" s="292"/>
      <c r="K58" s="292"/>
      <c r="L58" s="292"/>
      <c r="M58" s="292"/>
      <c r="N58" s="281"/>
      <c r="O58" s="11" t="s">
        <v>29</v>
      </c>
      <c r="P58" s="252"/>
      <c r="Q58" s="252"/>
    </row>
    <row r="59" spans="2:17" ht="15.6" customHeight="1" x14ac:dyDescent="0.3">
      <c r="B59" s="267" t="s">
        <v>882</v>
      </c>
      <c r="C59" s="251"/>
      <c r="D59" s="279" t="s">
        <v>492</v>
      </c>
      <c r="E59" s="279" t="s">
        <v>216</v>
      </c>
      <c r="F59" s="251"/>
      <c r="G59" s="251"/>
      <c r="H59" s="251"/>
      <c r="I59" s="501">
        <f>L59+M59</f>
        <v>347754</v>
      </c>
      <c r="J59" s="247">
        <v>0</v>
      </c>
      <c r="K59" s="240">
        <v>0</v>
      </c>
      <c r="L59" s="240">
        <v>295590.90000000002</v>
      </c>
      <c r="M59" s="240">
        <v>52163.1</v>
      </c>
      <c r="N59" s="243" t="s">
        <v>720</v>
      </c>
      <c r="O59" s="12">
        <v>34.729999999999997</v>
      </c>
      <c r="P59" s="250" t="s">
        <v>153</v>
      </c>
      <c r="Q59" s="250" t="s">
        <v>191</v>
      </c>
    </row>
    <row r="60" spans="2:17" ht="33.6" customHeight="1" x14ac:dyDescent="0.3">
      <c r="B60" s="268"/>
      <c r="C60" s="251"/>
      <c r="D60" s="280"/>
      <c r="E60" s="280"/>
      <c r="F60" s="251"/>
      <c r="G60" s="251"/>
      <c r="H60" s="251"/>
      <c r="I60" s="502"/>
      <c r="J60" s="248"/>
      <c r="K60" s="241"/>
      <c r="L60" s="241"/>
      <c r="M60" s="241"/>
      <c r="N60" s="243"/>
      <c r="O60" s="11" t="s">
        <v>29</v>
      </c>
      <c r="P60" s="251"/>
      <c r="Q60" s="251"/>
    </row>
    <row r="61" spans="2:17" ht="15.6" customHeight="1" x14ac:dyDescent="0.3">
      <c r="B61" s="268"/>
      <c r="C61" s="251"/>
      <c r="D61" s="280"/>
      <c r="E61" s="280"/>
      <c r="F61" s="251"/>
      <c r="G61" s="251"/>
      <c r="H61" s="251"/>
      <c r="I61" s="502"/>
      <c r="J61" s="248"/>
      <c r="K61" s="241"/>
      <c r="L61" s="241"/>
      <c r="M61" s="241"/>
      <c r="N61" s="243" t="s">
        <v>743</v>
      </c>
      <c r="O61" s="149">
        <v>340660</v>
      </c>
      <c r="P61" s="251"/>
      <c r="Q61" s="251"/>
    </row>
    <row r="62" spans="2:17" ht="18.600000000000001" customHeight="1" x14ac:dyDescent="0.3">
      <c r="B62" s="268"/>
      <c r="C62" s="251"/>
      <c r="D62" s="280"/>
      <c r="E62" s="280"/>
      <c r="F62" s="251"/>
      <c r="G62" s="251"/>
      <c r="H62" s="251"/>
      <c r="I62" s="502"/>
      <c r="J62" s="248"/>
      <c r="K62" s="241"/>
      <c r="L62" s="241"/>
      <c r="M62" s="241"/>
      <c r="N62" s="243"/>
      <c r="O62" s="11" t="s">
        <v>29</v>
      </c>
      <c r="P62" s="251"/>
      <c r="Q62" s="251"/>
    </row>
    <row r="63" spans="2:17" ht="15.6" customHeight="1" x14ac:dyDescent="0.3">
      <c r="B63" s="268"/>
      <c r="C63" s="251"/>
      <c r="D63" s="280"/>
      <c r="E63" s="280"/>
      <c r="F63" s="251"/>
      <c r="G63" s="251"/>
      <c r="H63" s="251"/>
      <c r="I63" s="502"/>
      <c r="J63" s="248"/>
      <c r="K63" s="241"/>
      <c r="L63" s="241"/>
      <c r="M63" s="241"/>
      <c r="N63" s="243" t="s">
        <v>530</v>
      </c>
      <c r="O63" s="12">
        <v>1</v>
      </c>
      <c r="P63" s="251"/>
      <c r="Q63" s="251"/>
    </row>
    <row r="64" spans="2:17" ht="21" customHeight="1" x14ac:dyDescent="0.3">
      <c r="B64" s="269"/>
      <c r="C64" s="251"/>
      <c r="D64" s="281"/>
      <c r="E64" s="281"/>
      <c r="F64" s="251"/>
      <c r="G64" s="251"/>
      <c r="H64" s="251"/>
      <c r="I64" s="503"/>
      <c r="J64" s="249"/>
      <c r="K64" s="242"/>
      <c r="L64" s="242"/>
      <c r="M64" s="242"/>
      <c r="N64" s="243"/>
      <c r="O64" s="11" t="s">
        <v>29</v>
      </c>
      <c r="P64" s="252"/>
      <c r="Q64" s="252"/>
    </row>
    <row r="65" spans="2:17" ht="15.6" customHeight="1" x14ac:dyDescent="0.3">
      <c r="B65" s="267" t="s">
        <v>746</v>
      </c>
      <c r="C65" s="251"/>
      <c r="D65" s="279" t="s">
        <v>492</v>
      </c>
      <c r="E65" s="279" t="s">
        <v>216</v>
      </c>
      <c r="F65" s="251"/>
      <c r="G65" s="251"/>
      <c r="H65" s="251"/>
      <c r="I65" s="501">
        <f>L65+M65</f>
        <v>55840.409999999996</v>
      </c>
      <c r="J65" s="247">
        <v>0</v>
      </c>
      <c r="K65" s="240">
        <v>0</v>
      </c>
      <c r="L65" s="240">
        <v>47464.34</v>
      </c>
      <c r="M65" s="240">
        <v>8376.07</v>
      </c>
      <c r="N65" s="243" t="s">
        <v>744</v>
      </c>
      <c r="O65" s="12">
        <v>0.4</v>
      </c>
      <c r="P65" s="250" t="s">
        <v>151</v>
      </c>
      <c r="Q65" s="250" t="s">
        <v>795</v>
      </c>
    </row>
    <row r="66" spans="2:17" ht="35.4" customHeight="1" x14ac:dyDescent="0.3">
      <c r="B66" s="268"/>
      <c r="C66" s="251"/>
      <c r="D66" s="280"/>
      <c r="E66" s="280"/>
      <c r="F66" s="251"/>
      <c r="G66" s="251"/>
      <c r="H66" s="251"/>
      <c r="I66" s="502"/>
      <c r="J66" s="248"/>
      <c r="K66" s="241"/>
      <c r="L66" s="241"/>
      <c r="M66" s="241"/>
      <c r="N66" s="243"/>
      <c r="O66" s="11" t="s">
        <v>29</v>
      </c>
      <c r="P66" s="251"/>
      <c r="Q66" s="251"/>
    </row>
    <row r="67" spans="2:17" ht="15.6" customHeight="1" x14ac:dyDescent="0.3">
      <c r="B67" s="268"/>
      <c r="C67" s="251"/>
      <c r="D67" s="280"/>
      <c r="E67" s="280"/>
      <c r="F67" s="251"/>
      <c r="G67" s="251"/>
      <c r="H67" s="251"/>
      <c r="I67" s="502"/>
      <c r="J67" s="248"/>
      <c r="K67" s="241"/>
      <c r="L67" s="241"/>
      <c r="M67" s="241"/>
      <c r="N67" s="243" t="s">
        <v>743</v>
      </c>
      <c r="O67" s="12">
        <v>511</v>
      </c>
      <c r="P67" s="251"/>
      <c r="Q67" s="251"/>
    </row>
    <row r="68" spans="2:17" ht="21" customHeight="1" x14ac:dyDescent="0.3">
      <c r="B68" s="268"/>
      <c r="C68" s="251"/>
      <c r="D68" s="280"/>
      <c r="E68" s="280"/>
      <c r="F68" s="251"/>
      <c r="G68" s="251"/>
      <c r="H68" s="251"/>
      <c r="I68" s="502"/>
      <c r="J68" s="248"/>
      <c r="K68" s="241"/>
      <c r="L68" s="241"/>
      <c r="M68" s="241"/>
      <c r="N68" s="243"/>
      <c r="O68" s="11" t="s">
        <v>29</v>
      </c>
      <c r="P68" s="251"/>
      <c r="Q68" s="251"/>
    </row>
    <row r="69" spans="2:17" ht="15.6" customHeight="1" x14ac:dyDescent="0.3">
      <c r="B69" s="268"/>
      <c r="C69" s="251"/>
      <c r="D69" s="280"/>
      <c r="E69" s="280"/>
      <c r="F69" s="251"/>
      <c r="G69" s="251"/>
      <c r="H69" s="251"/>
      <c r="I69" s="502"/>
      <c r="J69" s="248"/>
      <c r="K69" s="241"/>
      <c r="L69" s="241"/>
      <c r="M69" s="241"/>
      <c r="N69" s="243" t="s">
        <v>530</v>
      </c>
      <c r="O69" s="12">
        <v>1</v>
      </c>
      <c r="P69" s="251"/>
      <c r="Q69" s="251"/>
    </row>
    <row r="70" spans="2:17" ht="24" customHeight="1" x14ac:dyDescent="0.3">
      <c r="B70" s="269"/>
      <c r="C70" s="251"/>
      <c r="D70" s="281"/>
      <c r="E70" s="281"/>
      <c r="F70" s="251"/>
      <c r="G70" s="251"/>
      <c r="H70" s="251"/>
      <c r="I70" s="503"/>
      <c r="J70" s="249"/>
      <c r="K70" s="242"/>
      <c r="L70" s="242"/>
      <c r="M70" s="242"/>
      <c r="N70" s="243"/>
      <c r="O70" s="11" t="s">
        <v>29</v>
      </c>
      <c r="P70" s="252"/>
      <c r="Q70" s="252"/>
    </row>
    <row r="71" spans="2:17" ht="15.6" customHeight="1" x14ac:dyDescent="0.3">
      <c r="B71" s="267" t="s">
        <v>745</v>
      </c>
      <c r="C71" s="251"/>
      <c r="D71" s="279" t="s">
        <v>492</v>
      </c>
      <c r="E71" s="279" t="s">
        <v>216</v>
      </c>
      <c r="F71" s="251"/>
      <c r="G71" s="251"/>
      <c r="H71" s="251"/>
      <c r="I71" s="501">
        <f>L71+M71</f>
        <v>673398.29</v>
      </c>
      <c r="J71" s="247">
        <v>0</v>
      </c>
      <c r="K71" s="240">
        <v>0</v>
      </c>
      <c r="L71" s="240">
        <v>572388.54</v>
      </c>
      <c r="M71" s="240">
        <v>101009.75</v>
      </c>
      <c r="N71" s="243" t="s">
        <v>744</v>
      </c>
      <c r="O71" s="12">
        <v>3</v>
      </c>
      <c r="P71" s="250" t="s">
        <v>155</v>
      </c>
      <c r="Q71" s="250" t="s">
        <v>191</v>
      </c>
    </row>
    <row r="72" spans="2:17" ht="35.4" customHeight="1" x14ac:dyDescent="0.3">
      <c r="B72" s="268"/>
      <c r="C72" s="251"/>
      <c r="D72" s="280"/>
      <c r="E72" s="280"/>
      <c r="F72" s="251"/>
      <c r="G72" s="251"/>
      <c r="H72" s="251"/>
      <c r="I72" s="502"/>
      <c r="J72" s="248"/>
      <c r="K72" s="241"/>
      <c r="L72" s="241"/>
      <c r="M72" s="241"/>
      <c r="N72" s="243"/>
      <c r="O72" s="11" t="s">
        <v>29</v>
      </c>
      <c r="P72" s="251"/>
      <c r="Q72" s="251"/>
    </row>
    <row r="73" spans="2:17" ht="15.6" customHeight="1" x14ac:dyDescent="0.3">
      <c r="B73" s="268"/>
      <c r="C73" s="251"/>
      <c r="D73" s="280"/>
      <c r="E73" s="280"/>
      <c r="F73" s="251"/>
      <c r="G73" s="251"/>
      <c r="H73" s="251"/>
      <c r="I73" s="502"/>
      <c r="J73" s="248"/>
      <c r="K73" s="241"/>
      <c r="L73" s="241"/>
      <c r="M73" s="241"/>
      <c r="N73" s="243" t="s">
        <v>743</v>
      </c>
      <c r="O73" s="12">
        <v>30000</v>
      </c>
      <c r="P73" s="251"/>
      <c r="Q73" s="251"/>
    </row>
    <row r="74" spans="2:17" ht="21" customHeight="1" x14ac:dyDescent="0.3">
      <c r="B74" s="268"/>
      <c r="C74" s="251"/>
      <c r="D74" s="280"/>
      <c r="E74" s="280"/>
      <c r="F74" s="251"/>
      <c r="G74" s="251"/>
      <c r="H74" s="251"/>
      <c r="I74" s="502"/>
      <c r="J74" s="248"/>
      <c r="K74" s="241"/>
      <c r="L74" s="241"/>
      <c r="M74" s="241"/>
      <c r="N74" s="243"/>
      <c r="O74" s="11" t="s">
        <v>29</v>
      </c>
      <c r="P74" s="251"/>
      <c r="Q74" s="251"/>
    </row>
    <row r="75" spans="2:17" ht="15.6" customHeight="1" x14ac:dyDescent="0.3">
      <c r="B75" s="268"/>
      <c r="C75" s="251"/>
      <c r="D75" s="280"/>
      <c r="E75" s="280"/>
      <c r="F75" s="251"/>
      <c r="G75" s="251"/>
      <c r="H75" s="251"/>
      <c r="I75" s="502"/>
      <c r="J75" s="248"/>
      <c r="K75" s="241"/>
      <c r="L75" s="241"/>
      <c r="M75" s="241"/>
      <c r="N75" s="243" t="s">
        <v>530</v>
      </c>
      <c r="O75" s="12">
        <v>1</v>
      </c>
      <c r="P75" s="251"/>
      <c r="Q75" s="251"/>
    </row>
    <row r="76" spans="2:17" ht="24" customHeight="1" x14ac:dyDescent="0.3">
      <c r="B76" s="269"/>
      <c r="C76" s="251"/>
      <c r="D76" s="281"/>
      <c r="E76" s="281"/>
      <c r="F76" s="251"/>
      <c r="G76" s="251"/>
      <c r="H76" s="251"/>
      <c r="I76" s="503"/>
      <c r="J76" s="249"/>
      <c r="K76" s="242"/>
      <c r="L76" s="242"/>
      <c r="M76" s="242"/>
      <c r="N76" s="243"/>
      <c r="O76" s="11" t="s">
        <v>29</v>
      </c>
      <c r="P76" s="252"/>
      <c r="Q76" s="252"/>
    </row>
    <row r="77" spans="2:17" ht="15.6" customHeight="1" x14ac:dyDescent="0.3">
      <c r="B77" s="267" t="s">
        <v>747</v>
      </c>
      <c r="C77" s="251"/>
      <c r="D77" s="279" t="s">
        <v>492</v>
      </c>
      <c r="E77" s="279" t="s">
        <v>18</v>
      </c>
      <c r="F77" s="251"/>
      <c r="G77" s="251"/>
      <c r="H77" s="251"/>
      <c r="I77" s="501">
        <f t="shared" ref="I77" si="1">L77+M77</f>
        <v>481517.20999999996</v>
      </c>
      <c r="J77" s="247">
        <v>0</v>
      </c>
      <c r="K77" s="240">
        <v>0</v>
      </c>
      <c r="L77" s="240">
        <v>409289.62</v>
      </c>
      <c r="M77" s="240">
        <v>72227.59</v>
      </c>
      <c r="N77" s="243" t="s">
        <v>529</v>
      </c>
      <c r="O77" s="24" t="s">
        <v>831</v>
      </c>
      <c r="P77" s="250" t="s">
        <v>151</v>
      </c>
      <c r="Q77" s="250" t="s">
        <v>157</v>
      </c>
    </row>
    <row r="78" spans="2:17" ht="33.6" customHeight="1" x14ac:dyDescent="0.3">
      <c r="B78" s="268"/>
      <c r="C78" s="251"/>
      <c r="D78" s="280"/>
      <c r="E78" s="280"/>
      <c r="F78" s="251"/>
      <c r="G78" s="251"/>
      <c r="H78" s="251"/>
      <c r="I78" s="502"/>
      <c r="J78" s="248"/>
      <c r="K78" s="241"/>
      <c r="L78" s="241"/>
      <c r="M78" s="241"/>
      <c r="N78" s="243"/>
      <c r="O78" s="11" t="s">
        <v>29</v>
      </c>
      <c r="P78" s="291"/>
      <c r="Q78" s="251"/>
    </row>
    <row r="79" spans="2:17" ht="15.6" customHeight="1" x14ac:dyDescent="0.3">
      <c r="B79" s="268"/>
      <c r="C79" s="251"/>
      <c r="D79" s="280"/>
      <c r="E79" s="280"/>
      <c r="F79" s="251"/>
      <c r="G79" s="251"/>
      <c r="H79" s="251"/>
      <c r="I79" s="502"/>
      <c r="J79" s="248"/>
      <c r="K79" s="241"/>
      <c r="L79" s="241"/>
      <c r="M79" s="241"/>
      <c r="N79" s="243" t="s">
        <v>530</v>
      </c>
      <c r="O79" s="24" t="s">
        <v>799</v>
      </c>
      <c r="P79" s="251"/>
      <c r="Q79" s="251"/>
    </row>
    <row r="80" spans="2:17" ht="49.8" customHeight="1" x14ac:dyDescent="0.3">
      <c r="B80" s="269"/>
      <c r="C80" s="251"/>
      <c r="D80" s="281"/>
      <c r="E80" s="281"/>
      <c r="F80" s="251"/>
      <c r="G80" s="251"/>
      <c r="H80" s="251"/>
      <c r="I80" s="503"/>
      <c r="J80" s="249"/>
      <c r="K80" s="242"/>
      <c r="L80" s="242"/>
      <c r="M80" s="242"/>
      <c r="N80" s="243"/>
      <c r="O80" s="11" t="s">
        <v>29</v>
      </c>
      <c r="P80" s="252"/>
      <c r="Q80" s="252"/>
    </row>
    <row r="81" spans="2:17" ht="15.6" customHeight="1" x14ac:dyDescent="0.3">
      <c r="B81" s="267" t="s">
        <v>748</v>
      </c>
      <c r="C81" s="251"/>
      <c r="D81" s="279" t="s">
        <v>492</v>
      </c>
      <c r="E81" s="279" t="s">
        <v>216</v>
      </c>
      <c r="F81" s="251"/>
      <c r="G81" s="251"/>
      <c r="H81" s="251"/>
      <c r="I81" s="501">
        <f t="shared" ref="I81" si="2">L81+M81</f>
        <v>141122.29999999999</v>
      </c>
      <c r="J81" s="247">
        <v>0</v>
      </c>
      <c r="K81" s="240">
        <v>0</v>
      </c>
      <c r="L81" s="240">
        <v>119953.95</v>
      </c>
      <c r="M81" s="240">
        <v>21168.35</v>
      </c>
      <c r="N81" s="243" t="s">
        <v>744</v>
      </c>
      <c r="O81" s="24" t="s">
        <v>799</v>
      </c>
      <c r="P81" s="371" t="s">
        <v>151</v>
      </c>
      <c r="Q81" s="250" t="s">
        <v>183</v>
      </c>
    </row>
    <row r="82" spans="2:17" ht="37.799999999999997" customHeight="1" x14ac:dyDescent="0.3">
      <c r="B82" s="268"/>
      <c r="C82" s="251"/>
      <c r="D82" s="280"/>
      <c r="E82" s="280"/>
      <c r="F82" s="251"/>
      <c r="G82" s="251"/>
      <c r="H82" s="251"/>
      <c r="I82" s="502"/>
      <c r="J82" s="248"/>
      <c r="K82" s="241"/>
      <c r="L82" s="241"/>
      <c r="M82" s="241"/>
      <c r="N82" s="243"/>
      <c r="O82" s="11" t="s">
        <v>29</v>
      </c>
      <c r="P82" s="372"/>
      <c r="Q82" s="251"/>
    </row>
    <row r="83" spans="2:17" ht="15.6" customHeight="1" x14ac:dyDescent="0.3">
      <c r="B83" s="268"/>
      <c r="C83" s="251"/>
      <c r="D83" s="280"/>
      <c r="E83" s="280"/>
      <c r="F83" s="251"/>
      <c r="G83" s="251"/>
      <c r="H83" s="251"/>
      <c r="I83" s="502"/>
      <c r="J83" s="248"/>
      <c r="K83" s="241"/>
      <c r="L83" s="241"/>
      <c r="M83" s="241"/>
      <c r="N83" s="243" t="s">
        <v>743</v>
      </c>
      <c r="O83" s="24" t="s">
        <v>840</v>
      </c>
      <c r="P83" s="372"/>
      <c r="Q83" s="251"/>
    </row>
    <row r="84" spans="2:17" ht="21" customHeight="1" x14ac:dyDescent="0.3">
      <c r="B84" s="268"/>
      <c r="C84" s="251"/>
      <c r="D84" s="280"/>
      <c r="E84" s="280"/>
      <c r="F84" s="251"/>
      <c r="G84" s="251"/>
      <c r="H84" s="251"/>
      <c r="I84" s="502"/>
      <c r="J84" s="248"/>
      <c r="K84" s="241"/>
      <c r="L84" s="241"/>
      <c r="M84" s="241"/>
      <c r="N84" s="243"/>
      <c r="O84" s="11" t="s">
        <v>29</v>
      </c>
      <c r="P84" s="372"/>
      <c r="Q84" s="251"/>
    </row>
    <row r="85" spans="2:17" ht="15.6" customHeight="1" x14ac:dyDescent="0.3">
      <c r="B85" s="268"/>
      <c r="C85" s="251"/>
      <c r="D85" s="280"/>
      <c r="E85" s="280"/>
      <c r="F85" s="251"/>
      <c r="G85" s="251"/>
      <c r="H85" s="251"/>
      <c r="I85" s="502"/>
      <c r="J85" s="248"/>
      <c r="K85" s="241"/>
      <c r="L85" s="241"/>
      <c r="M85" s="241"/>
      <c r="N85" s="243" t="s">
        <v>530</v>
      </c>
      <c r="O85" s="24" t="s">
        <v>799</v>
      </c>
      <c r="P85" s="372"/>
      <c r="Q85" s="251"/>
    </row>
    <row r="86" spans="2:17" ht="19.2" customHeight="1" x14ac:dyDescent="0.3">
      <c r="B86" s="269"/>
      <c r="C86" s="251"/>
      <c r="D86" s="281"/>
      <c r="E86" s="281"/>
      <c r="F86" s="251"/>
      <c r="G86" s="251"/>
      <c r="H86" s="251"/>
      <c r="I86" s="503"/>
      <c r="J86" s="249"/>
      <c r="K86" s="242"/>
      <c r="L86" s="242"/>
      <c r="M86" s="242"/>
      <c r="N86" s="243"/>
      <c r="O86" s="11" t="s">
        <v>29</v>
      </c>
      <c r="P86" s="373"/>
      <c r="Q86" s="252"/>
    </row>
    <row r="87" spans="2:17" ht="15.6" customHeight="1" x14ac:dyDescent="0.3">
      <c r="B87" s="267" t="s">
        <v>749</v>
      </c>
      <c r="C87" s="251"/>
      <c r="D87" s="279" t="s">
        <v>492</v>
      </c>
      <c r="E87" s="279" t="s">
        <v>216</v>
      </c>
      <c r="F87" s="251"/>
      <c r="G87" s="251"/>
      <c r="H87" s="251"/>
      <c r="I87" s="501">
        <f t="shared" ref="I87" si="3">L87+M87</f>
        <v>50000</v>
      </c>
      <c r="J87" s="247">
        <v>0</v>
      </c>
      <c r="K87" s="240">
        <v>0</v>
      </c>
      <c r="L87" s="240">
        <v>0</v>
      </c>
      <c r="M87" s="240">
        <v>50000</v>
      </c>
      <c r="N87" s="243" t="s">
        <v>744</v>
      </c>
      <c r="O87" s="24" t="s">
        <v>799</v>
      </c>
      <c r="P87" s="371" t="s">
        <v>155</v>
      </c>
      <c r="Q87" s="250" t="s">
        <v>191</v>
      </c>
    </row>
    <row r="88" spans="2:17" ht="37.799999999999997" customHeight="1" x14ac:dyDescent="0.3">
      <c r="B88" s="268"/>
      <c r="C88" s="251"/>
      <c r="D88" s="280"/>
      <c r="E88" s="280"/>
      <c r="F88" s="251"/>
      <c r="G88" s="251"/>
      <c r="H88" s="251"/>
      <c r="I88" s="502"/>
      <c r="J88" s="248"/>
      <c r="K88" s="241"/>
      <c r="L88" s="241"/>
      <c r="M88" s="241"/>
      <c r="N88" s="243"/>
      <c r="O88" s="11" t="s">
        <v>29</v>
      </c>
      <c r="P88" s="372"/>
      <c r="Q88" s="251"/>
    </row>
    <row r="89" spans="2:17" ht="15.6" customHeight="1" x14ac:dyDescent="0.3">
      <c r="B89" s="268"/>
      <c r="C89" s="251"/>
      <c r="D89" s="280"/>
      <c r="E89" s="280"/>
      <c r="F89" s="251"/>
      <c r="G89" s="251"/>
      <c r="H89" s="251"/>
      <c r="I89" s="502"/>
      <c r="J89" s="248"/>
      <c r="K89" s="241"/>
      <c r="L89" s="241"/>
      <c r="M89" s="241"/>
      <c r="N89" s="243" t="s">
        <v>743</v>
      </c>
      <c r="O89" s="24" t="s">
        <v>832</v>
      </c>
      <c r="P89" s="372"/>
      <c r="Q89" s="251"/>
    </row>
    <row r="90" spans="2:17" ht="21" customHeight="1" x14ac:dyDescent="0.3">
      <c r="B90" s="268"/>
      <c r="C90" s="251"/>
      <c r="D90" s="280"/>
      <c r="E90" s="280"/>
      <c r="F90" s="251"/>
      <c r="G90" s="251"/>
      <c r="H90" s="251"/>
      <c r="I90" s="502"/>
      <c r="J90" s="248"/>
      <c r="K90" s="241"/>
      <c r="L90" s="241"/>
      <c r="M90" s="241"/>
      <c r="N90" s="243"/>
      <c r="O90" s="11" t="s">
        <v>29</v>
      </c>
      <c r="P90" s="372"/>
      <c r="Q90" s="251"/>
    </row>
    <row r="91" spans="2:17" ht="15.6" customHeight="1" x14ac:dyDescent="0.3">
      <c r="B91" s="268"/>
      <c r="C91" s="251"/>
      <c r="D91" s="280"/>
      <c r="E91" s="280"/>
      <c r="F91" s="251"/>
      <c r="G91" s="251"/>
      <c r="H91" s="251"/>
      <c r="I91" s="502"/>
      <c r="J91" s="248"/>
      <c r="K91" s="241"/>
      <c r="L91" s="241"/>
      <c r="M91" s="241"/>
      <c r="N91" s="243" t="s">
        <v>530</v>
      </c>
      <c r="O91" s="24" t="s">
        <v>799</v>
      </c>
      <c r="P91" s="372"/>
      <c r="Q91" s="251"/>
    </row>
    <row r="92" spans="2:17" ht="19.2" customHeight="1" x14ac:dyDescent="0.3">
      <c r="B92" s="269"/>
      <c r="C92" s="251"/>
      <c r="D92" s="281"/>
      <c r="E92" s="281"/>
      <c r="F92" s="251"/>
      <c r="G92" s="251"/>
      <c r="H92" s="251"/>
      <c r="I92" s="503"/>
      <c r="J92" s="249"/>
      <c r="K92" s="242"/>
      <c r="L92" s="242"/>
      <c r="M92" s="242"/>
      <c r="N92" s="243"/>
      <c r="O92" s="11" t="s">
        <v>29</v>
      </c>
      <c r="P92" s="373"/>
      <c r="Q92" s="252"/>
    </row>
    <row r="93" spans="2:17" ht="15.6" customHeight="1" x14ac:dyDescent="0.3">
      <c r="B93" s="267" t="s">
        <v>750</v>
      </c>
      <c r="C93" s="251"/>
      <c r="D93" s="279" t="s">
        <v>492</v>
      </c>
      <c r="E93" s="279" t="s">
        <v>18</v>
      </c>
      <c r="F93" s="251"/>
      <c r="G93" s="251"/>
      <c r="H93" s="251"/>
      <c r="I93" s="501">
        <f t="shared" ref="I93" si="4">L93+M93</f>
        <v>703012.36</v>
      </c>
      <c r="J93" s="247">
        <v>0</v>
      </c>
      <c r="K93" s="240">
        <v>0</v>
      </c>
      <c r="L93" s="240">
        <v>597560.5</v>
      </c>
      <c r="M93" s="240">
        <v>105451.86</v>
      </c>
      <c r="N93" s="243" t="s">
        <v>744</v>
      </c>
      <c r="O93" s="24" t="s">
        <v>206</v>
      </c>
      <c r="P93" s="371" t="s">
        <v>151</v>
      </c>
      <c r="Q93" s="250" t="s">
        <v>157</v>
      </c>
    </row>
    <row r="94" spans="2:17" ht="37.799999999999997" customHeight="1" x14ac:dyDescent="0.3">
      <c r="B94" s="268"/>
      <c r="C94" s="251"/>
      <c r="D94" s="280"/>
      <c r="E94" s="280"/>
      <c r="F94" s="251"/>
      <c r="G94" s="251"/>
      <c r="H94" s="251"/>
      <c r="I94" s="502"/>
      <c r="J94" s="248"/>
      <c r="K94" s="241"/>
      <c r="L94" s="241"/>
      <c r="M94" s="241"/>
      <c r="N94" s="243"/>
      <c r="O94" s="11" t="s">
        <v>29</v>
      </c>
      <c r="P94" s="372"/>
      <c r="Q94" s="251"/>
    </row>
    <row r="95" spans="2:17" ht="15.6" customHeight="1" x14ac:dyDescent="0.3">
      <c r="B95" s="268"/>
      <c r="C95" s="251"/>
      <c r="D95" s="280"/>
      <c r="E95" s="280"/>
      <c r="F95" s="251"/>
      <c r="G95" s="251"/>
      <c r="H95" s="251"/>
      <c r="I95" s="502"/>
      <c r="J95" s="248"/>
      <c r="K95" s="241"/>
      <c r="L95" s="241"/>
      <c r="M95" s="241"/>
      <c r="N95" s="243" t="s">
        <v>743</v>
      </c>
      <c r="O95" s="24" t="s">
        <v>833</v>
      </c>
      <c r="P95" s="372"/>
      <c r="Q95" s="251"/>
    </row>
    <row r="96" spans="2:17" ht="21" customHeight="1" x14ac:dyDescent="0.3">
      <c r="B96" s="268"/>
      <c r="C96" s="251"/>
      <c r="D96" s="280"/>
      <c r="E96" s="280"/>
      <c r="F96" s="251"/>
      <c r="G96" s="251"/>
      <c r="H96" s="251"/>
      <c r="I96" s="502"/>
      <c r="J96" s="248"/>
      <c r="K96" s="241"/>
      <c r="L96" s="241"/>
      <c r="M96" s="241"/>
      <c r="N96" s="243"/>
      <c r="O96" s="11" t="s">
        <v>29</v>
      </c>
      <c r="P96" s="372"/>
      <c r="Q96" s="251"/>
    </row>
    <row r="97" spans="2:17" ht="15.6" customHeight="1" x14ac:dyDescent="0.3">
      <c r="B97" s="268"/>
      <c r="C97" s="251"/>
      <c r="D97" s="280"/>
      <c r="E97" s="280"/>
      <c r="F97" s="251"/>
      <c r="G97" s="251"/>
      <c r="H97" s="251"/>
      <c r="I97" s="502"/>
      <c r="J97" s="248"/>
      <c r="K97" s="241"/>
      <c r="L97" s="241"/>
      <c r="M97" s="241"/>
      <c r="N97" s="243" t="s">
        <v>530</v>
      </c>
      <c r="O97" s="24" t="s">
        <v>799</v>
      </c>
      <c r="P97" s="372"/>
      <c r="Q97" s="251"/>
    </row>
    <row r="98" spans="2:17" ht="19.2" customHeight="1" x14ac:dyDescent="0.3">
      <c r="B98" s="269"/>
      <c r="C98" s="251"/>
      <c r="D98" s="281"/>
      <c r="E98" s="281"/>
      <c r="F98" s="251"/>
      <c r="G98" s="251"/>
      <c r="H98" s="251"/>
      <c r="I98" s="503"/>
      <c r="J98" s="249"/>
      <c r="K98" s="242"/>
      <c r="L98" s="242"/>
      <c r="M98" s="242"/>
      <c r="N98" s="243"/>
      <c r="O98" s="11" t="s">
        <v>29</v>
      </c>
      <c r="P98" s="373"/>
      <c r="Q98" s="252"/>
    </row>
    <row r="99" spans="2:17" ht="15.6" customHeight="1" x14ac:dyDescent="0.3">
      <c r="B99" s="267" t="s">
        <v>751</v>
      </c>
      <c r="C99" s="251"/>
      <c r="D99" s="279" t="s">
        <v>471</v>
      </c>
      <c r="E99" s="279" t="s">
        <v>18</v>
      </c>
      <c r="F99" s="251"/>
      <c r="G99" s="251"/>
      <c r="H99" s="251"/>
      <c r="I99" s="501">
        <f t="shared" ref="I99" si="5">L99+M99</f>
        <v>3205579.23</v>
      </c>
      <c r="J99" s="247">
        <v>0</v>
      </c>
      <c r="K99" s="240">
        <v>0</v>
      </c>
      <c r="L99" s="240">
        <v>2265284.7999999998</v>
      </c>
      <c r="M99" s="240">
        <v>940294.43</v>
      </c>
      <c r="N99" s="243" t="s">
        <v>744</v>
      </c>
      <c r="O99" s="24" t="s">
        <v>871</v>
      </c>
      <c r="P99" s="371" t="s">
        <v>159</v>
      </c>
      <c r="Q99" s="250" t="s">
        <v>183</v>
      </c>
    </row>
    <row r="100" spans="2:17" ht="37.799999999999997" customHeight="1" x14ac:dyDescent="0.3">
      <c r="B100" s="268"/>
      <c r="C100" s="251"/>
      <c r="D100" s="280"/>
      <c r="E100" s="280"/>
      <c r="F100" s="251"/>
      <c r="G100" s="251"/>
      <c r="H100" s="251"/>
      <c r="I100" s="502"/>
      <c r="J100" s="248"/>
      <c r="K100" s="241"/>
      <c r="L100" s="241"/>
      <c r="M100" s="241"/>
      <c r="N100" s="243"/>
      <c r="O100" s="11" t="s">
        <v>29</v>
      </c>
      <c r="P100" s="372"/>
      <c r="Q100" s="251"/>
    </row>
    <row r="101" spans="2:17" ht="15.6" customHeight="1" x14ac:dyDescent="0.3">
      <c r="B101" s="268"/>
      <c r="C101" s="251"/>
      <c r="D101" s="280"/>
      <c r="E101" s="280"/>
      <c r="F101" s="251"/>
      <c r="G101" s="251"/>
      <c r="H101" s="251"/>
      <c r="I101" s="502"/>
      <c r="J101" s="248"/>
      <c r="K101" s="241"/>
      <c r="L101" s="241"/>
      <c r="M101" s="241"/>
      <c r="N101" s="243" t="s">
        <v>743</v>
      </c>
      <c r="O101" s="24" t="s">
        <v>834</v>
      </c>
      <c r="P101" s="372"/>
      <c r="Q101" s="251"/>
    </row>
    <row r="102" spans="2:17" ht="21" customHeight="1" x14ac:dyDescent="0.3">
      <c r="B102" s="268"/>
      <c r="C102" s="251"/>
      <c r="D102" s="280"/>
      <c r="E102" s="280"/>
      <c r="F102" s="251"/>
      <c r="G102" s="251"/>
      <c r="H102" s="251"/>
      <c r="I102" s="502"/>
      <c r="J102" s="248"/>
      <c r="K102" s="241"/>
      <c r="L102" s="241"/>
      <c r="M102" s="241"/>
      <c r="N102" s="243"/>
      <c r="O102" s="11" t="s">
        <v>29</v>
      </c>
      <c r="P102" s="372"/>
      <c r="Q102" s="251"/>
    </row>
    <row r="103" spans="2:17" ht="15.6" customHeight="1" x14ac:dyDescent="0.3">
      <c r="B103" s="268"/>
      <c r="C103" s="251"/>
      <c r="D103" s="280"/>
      <c r="E103" s="280"/>
      <c r="F103" s="251"/>
      <c r="G103" s="251"/>
      <c r="H103" s="251"/>
      <c r="I103" s="502"/>
      <c r="J103" s="248"/>
      <c r="K103" s="241"/>
      <c r="L103" s="241"/>
      <c r="M103" s="241"/>
      <c r="N103" s="243" t="s">
        <v>530</v>
      </c>
      <c r="O103" s="24" t="s">
        <v>799</v>
      </c>
      <c r="P103" s="372"/>
      <c r="Q103" s="251"/>
    </row>
    <row r="104" spans="2:17" ht="19.2" customHeight="1" x14ac:dyDescent="0.3">
      <c r="B104" s="268"/>
      <c r="C104" s="251"/>
      <c r="D104" s="280"/>
      <c r="E104" s="280"/>
      <c r="F104" s="251"/>
      <c r="G104" s="251"/>
      <c r="H104" s="251"/>
      <c r="I104" s="502"/>
      <c r="J104" s="248"/>
      <c r="K104" s="241"/>
      <c r="L104" s="241"/>
      <c r="M104" s="241"/>
      <c r="N104" s="243"/>
      <c r="O104" s="11" t="s">
        <v>29</v>
      </c>
      <c r="P104" s="372"/>
      <c r="Q104" s="251"/>
    </row>
    <row r="105" spans="2:17" ht="15.6" customHeight="1" x14ac:dyDescent="0.3">
      <c r="B105" s="268"/>
      <c r="C105" s="251"/>
      <c r="D105" s="280"/>
      <c r="E105" s="280"/>
      <c r="F105" s="251"/>
      <c r="G105" s="251"/>
      <c r="H105" s="251"/>
      <c r="I105" s="502"/>
      <c r="J105" s="248"/>
      <c r="K105" s="241"/>
      <c r="L105" s="241"/>
      <c r="M105" s="241"/>
      <c r="N105" s="243" t="s">
        <v>740</v>
      </c>
      <c r="O105" s="24" t="s">
        <v>835</v>
      </c>
      <c r="P105" s="372"/>
      <c r="Q105" s="251"/>
    </row>
    <row r="106" spans="2:17" ht="34.200000000000003" customHeight="1" x14ac:dyDescent="0.3">
      <c r="B106" s="268"/>
      <c r="C106" s="251"/>
      <c r="D106" s="280"/>
      <c r="E106" s="280"/>
      <c r="F106" s="251"/>
      <c r="G106" s="251"/>
      <c r="H106" s="251"/>
      <c r="I106" s="502"/>
      <c r="J106" s="248"/>
      <c r="K106" s="241"/>
      <c r="L106" s="241"/>
      <c r="M106" s="241"/>
      <c r="N106" s="243"/>
      <c r="O106" s="11" t="s">
        <v>29</v>
      </c>
      <c r="P106" s="372"/>
      <c r="Q106" s="251"/>
    </row>
    <row r="107" spans="2:17" ht="15.6" customHeight="1" x14ac:dyDescent="0.3">
      <c r="B107" s="268"/>
      <c r="C107" s="251"/>
      <c r="D107" s="280"/>
      <c r="E107" s="280"/>
      <c r="F107" s="251"/>
      <c r="G107" s="251"/>
      <c r="H107" s="251"/>
      <c r="I107" s="502"/>
      <c r="J107" s="248"/>
      <c r="K107" s="241"/>
      <c r="L107" s="241"/>
      <c r="M107" s="241"/>
      <c r="N107" s="243" t="s">
        <v>752</v>
      </c>
      <c r="O107" s="24" t="s">
        <v>836</v>
      </c>
      <c r="P107" s="372"/>
      <c r="Q107" s="251"/>
    </row>
    <row r="108" spans="2:17" ht="19.2" customHeight="1" x14ac:dyDescent="0.3">
      <c r="B108" s="269"/>
      <c r="C108" s="251"/>
      <c r="D108" s="281"/>
      <c r="E108" s="281"/>
      <c r="F108" s="251"/>
      <c r="G108" s="251"/>
      <c r="H108" s="251"/>
      <c r="I108" s="503"/>
      <c r="J108" s="249"/>
      <c r="K108" s="242"/>
      <c r="L108" s="242"/>
      <c r="M108" s="242"/>
      <c r="N108" s="243"/>
      <c r="O108" s="11" t="s">
        <v>29</v>
      </c>
      <c r="P108" s="373"/>
      <c r="Q108" s="252"/>
    </row>
    <row r="109" spans="2:17" ht="15.6" customHeight="1" x14ac:dyDescent="0.3">
      <c r="B109" s="267" t="s">
        <v>753</v>
      </c>
      <c r="C109" s="251"/>
      <c r="D109" s="279" t="s">
        <v>471</v>
      </c>
      <c r="E109" s="279" t="s">
        <v>18</v>
      </c>
      <c r="F109" s="251"/>
      <c r="G109" s="251"/>
      <c r="H109" s="251"/>
      <c r="I109" s="501">
        <f t="shared" ref="I109" si="6">L109+M109</f>
        <v>900000</v>
      </c>
      <c r="J109" s="247">
        <v>0</v>
      </c>
      <c r="K109" s="240">
        <v>0</v>
      </c>
      <c r="L109" s="240">
        <v>765000</v>
      </c>
      <c r="M109" s="240">
        <v>135000</v>
      </c>
      <c r="N109" s="243" t="s">
        <v>744</v>
      </c>
      <c r="O109" s="24" t="s">
        <v>837</v>
      </c>
      <c r="P109" s="371" t="s">
        <v>159</v>
      </c>
      <c r="Q109" s="250" t="s">
        <v>183</v>
      </c>
    </row>
    <row r="110" spans="2:17" ht="37.799999999999997" customHeight="1" x14ac:dyDescent="0.3">
      <c r="B110" s="268"/>
      <c r="C110" s="251"/>
      <c r="D110" s="280"/>
      <c r="E110" s="280"/>
      <c r="F110" s="251"/>
      <c r="G110" s="251"/>
      <c r="H110" s="251"/>
      <c r="I110" s="502"/>
      <c r="J110" s="248"/>
      <c r="K110" s="241"/>
      <c r="L110" s="241"/>
      <c r="M110" s="241"/>
      <c r="N110" s="243"/>
      <c r="O110" s="11" t="s">
        <v>29</v>
      </c>
      <c r="P110" s="372"/>
      <c r="Q110" s="251"/>
    </row>
    <row r="111" spans="2:17" ht="15.6" customHeight="1" x14ac:dyDescent="0.3">
      <c r="B111" s="268"/>
      <c r="C111" s="251"/>
      <c r="D111" s="280"/>
      <c r="E111" s="280"/>
      <c r="F111" s="251"/>
      <c r="G111" s="251"/>
      <c r="H111" s="251"/>
      <c r="I111" s="502"/>
      <c r="J111" s="248"/>
      <c r="K111" s="241"/>
      <c r="L111" s="241"/>
      <c r="M111" s="241"/>
      <c r="N111" s="243" t="s">
        <v>743</v>
      </c>
      <c r="O111" s="24" t="s">
        <v>838</v>
      </c>
      <c r="P111" s="372"/>
      <c r="Q111" s="251"/>
    </row>
    <row r="112" spans="2:17" ht="21" customHeight="1" x14ac:dyDescent="0.3">
      <c r="B112" s="268"/>
      <c r="C112" s="251"/>
      <c r="D112" s="280"/>
      <c r="E112" s="280"/>
      <c r="F112" s="251"/>
      <c r="G112" s="251"/>
      <c r="H112" s="251"/>
      <c r="I112" s="502"/>
      <c r="J112" s="248"/>
      <c r="K112" s="241"/>
      <c r="L112" s="241"/>
      <c r="M112" s="241"/>
      <c r="N112" s="243"/>
      <c r="O112" s="11" t="s">
        <v>29</v>
      </c>
      <c r="P112" s="372"/>
      <c r="Q112" s="251"/>
    </row>
    <row r="113" spans="2:17" ht="15.6" customHeight="1" x14ac:dyDescent="0.3">
      <c r="B113" s="268"/>
      <c r="C113" s="251"/>
      <c r="D113" s="280"/>
      <c r="E113" s="280"/>
      <c r="F113" s="251"/>
      <c r="G113" s="251"/>
      <c r="H113" s="251"/>
      <c r="I113" s="502"/>
      <c r="J113" s="248"/>
      <c r="K113" s="241"/>
      <c r="L113" s="241"/>
      <c r="M113" s="241"/>
      <c r="N113" s="243" t="s">
        <v>530</v>
      </c>
      <c r="O113" s="24" t="s">
        <v>799</v>
      </c>
      <c r="P113" s="372"/>
      <c r="Q113" s="251"/>
    </row>
    <row r="114" spans="2:17" ht="19.2" customHeight="1" x14ac:dyDescent="0.3">
      <c r="B114" s="269"/>
      <c r="C114" s="251"/>
      <c r="D114" s="281"/>
      <c r="E114" s="281"/>
      <c r="F114" s="251"/>
      <c r="G114" s="251"/>
      <c r="H114" s="251"/>
      <c r="I114" s="503"/>
      <c r="J114" s="249"/>
      <c r="K114" s="242"/>
      <c r="L114" s="242"/>
      <c r="M114" s="242"/>
      <c r="N114" s="243"/>
      <c r="O114" s="11" t="s">
        <v>29</v>
      </c>
      <c r="P114" s="373"/>
      <c r="Q114" s="252"/>
    </row>
    <row r="115" spans="2:17" ht="15.6" customHeight="1" x14ac:dyDescent="0.3">
      <c r="B115" s="267" t="s">
        <v>754</v>
      </c>
      <c r="C115" s="251"/>
      <c r="D115" s="279" t="s">
        <v>471</v>
      </c>
      <c r="E115" s="279" t="s">
        <v>18</v>
      </c>
      <c r="F115" s="251"/>
      <c r="G115" s="251"/>
      <c r="H115" s="251"/>
      <c r="I115" s="501">
        <f t="shared" ref="I115" si="7">L115+M115</f>
        <v>1079473</v>
      </c>
      <c r="J115" s="247">
        <v>0</v>
      </c>
      <c r="K115" s="240">
        <v>0</v>
      </c>
      <c r="L115" s="240">
        <v>917552</v>
      </c>
      <c r="M115" s="240">
        <v>161921</v>
      </c>
      <c r="N115" s="243" t="s">
        <v>744</v>
      </c>
      <c r="O115" s="24" t="s">
        <v>789</v>
      </c>
      <c r="P115" s="371" t="s">
        <v>159</v>
      </c>
      <c r="Q115" s="250" t="s">
        <v>183</v>
      </c>
    </row>
    <row r="116" spans="2:17" ht="37.799999999999997" customHeight="1" x14ac:dyDescent="0.3">
      <c r="B116" s="268"/>
      <c r="C116" s="251"/>
      <c r="D116" s="280"/>
      <c r="E116" s="280"/>
      <c r="F116" s="251"/>
      <c r="G116" s="251"/>
      <c r="H116" s="251"/>
      <c r="I116" s="502"/>
      <c r="J116" s="248"/>
      <c r="K116" s="241"/>
      <c r="L116" s="241"/>
      <c r="M116" s="241"/>
      <c r="N116" s="243"/>
      <c r="O116" s="11" t="s">
        <v>29</v>
      </c>
      <c r="P116" s="372"/>
      <c r="Q116" s="251"/>
    </row>
    <row r="117" spans="2:17" ht="15.6" customHeight="1" x14ac:dyDescent="0.3">
      <c r="B117" s="268"/>
      <c r="C117" s="251"/>
      <c r="D117" s="280"/>
      <c r="E117" s="280"/>
      <c r="F117" s="251"/>
      <c r="G117" s="251"/>
      <c r="H117" s="251"/>
      <c r="I117" s="502"/>
      <c r="J117" s="248"/>
      <c r="K117" s="241"/>
      <c r="L117" s="241"/>
      <c r="M117" s="241"/>
      <c r="N117" s="243" t="s">
        <v>743</v>
      </c>
      <c r="O117" s="24" t="s">
        <v>839</v>
      </c>
      <c r="P117" s="372"/>
      <c r="Q117" s="251"/>
    </row>
    <row r="118" spans="2:17" ht="21" customHeight="1" x14ac:dyDescent="0.3">
      <c r="B118" s="268"/>
      <c r="C118" s="251"/>
      <c r="D118" s="280"/>
      <c r="E118" s="280"/>
      <c r="F118" s="251"/>
      <c r="G118" s="251"/>
      <c r="H118" s="251"/>
      <c r="I118" s="502"/>
      <c r="J118" s="248"/>
      <c r="K118" s="241"/>
      <c r="L118" s="241"/>
      <c r="M118" s="241"/>
      <c r="N118" s="243"/>
      <c r="O118" s="11" t="s">
        <v>29</v>
      </c>
      <c r="P118" s="372"/>
      <c r="Q118" s="251"/>
    </row>
    <row r="119" spans="2:17" ht="15.6" customHeight="1" x14ac:dyDescent="0.3">
      <c r="B119" s="268"/>
      <c r="C119" s="251"/>
      <c r="D119" s="280"/>
      <c r="E119" s="280"/>
      <c r="F119" s="251"/>
      <c r="G119" s="251"/>
      <c r="H119" s="251"/>
      <c r="I119" s="502"/>
      <c r="J119" s="248"/>
      <c r="K119" s="241"/>
      <c r="L119" s="241"/>
      <c r="M119" s="241"/>
      <c r="N119" s="243" t="s">
        <v>530</v>
      </c>
      <c r="O119" s="24" t="s">
        <v>799</v>
      </c>
      <c r="P119" s="372"/>
      <c r="Q119" s="251"/>
    </row>
    <row r="120" spans="2:17" ht="19.2" customHeight="1" x14ac:dyDescent="0.3">
      <c r="B120" s="269"/>
      <c r="C120" s="251"/>
      <c r="D120" s="281"/>
      <c r="E120" s="281"/>
      <c r="F120" s="251"/>
      <c r="G120" s="251"/>
      <c r="H120" s="251"/>
      <c r="I120" s="503"/>
      <c r="J120" s="249"/>
      <c r="K120" s="242"/>
      <c r="L120" s="242"/>
      <c r="M120" s="242"/>
      <c r="N120" s="243"/>
      <c r="O120" s="11" t="s">
        <v>29</v>
      </c>
      <c r="P120" s="373"/>
      <c r="Q120" s="252"/>
    </row>
    <row r="121" spans="2:17" ht="15.6" customHeight="1" x14ac:dyDescent="0.3">
      <c r="B121" s="267" t="s">
        <v>755</v>
      </c>
      <c r="C121" s="251"/>
      <c r="D121" s="279" t="s">
        <v>474</v>
      </c>
      <c r="E121" s="279" t="s">
        <v>18</v>
      </c>
      <c r="F121" s="251"/>
      <c r="G121" s="251"/>
      <c r="H121" s="251"/>
      <c r="I121" s="501">
        <f t="shared" ref="I121" si="8">L121+M121</f>
        <v>3600000</v>
      </c>
      <c r="J121" s="247">
        <v>0</v>
      </c>
      <c r="K121" s="240">
        <v>0</v>
      </c>
      <c r="L121" s="240">
        <v>3039483.55</v>
      </c>
      <c r="M121" s="240">
        <v>560516.44999999995</v>
      </c>
      <c r="N121" s="243" t="s">
        <v>529</v>
      </c>
      <c r="O121" s="24" t="s">
        <v>840</v>
      </c>
      <c r="P121" s="371" t="s">
        <v>153</v>
      </c>
      <c r="Q121" s="250" t="s">
        <v>795</v>
      </c>
    </row>
    <row r="122" spans="2:17" ht="37.799999999999997" customHeight="1" x14ac:dyDescent="0.3">
      <c r="B122" s="268"/>
      <c r="C122" s="251"/>
      <c r="D122" s="280"/>
      <c r="E122" s="280"/>
      <c r="F122" s="251"/>
      <c r="G122" s="251"/>
      <c r="H122" s="251"/>
      <c r="I122" s="502"/>
      <c r="J122" s="248"/>
      <c r="K122" s="241"/>
      <c r="L122" s="241"/>
      <c r="M122" s="241"/>
      <c r="N122" s="243"/>
      <c r="O122" s="11" t="s">
        <v>29</v>
      </c>
      <c r="P122" s="372"/>
      <c r="Q122" s="251"/>
    </row>
    <row r="123" spans="2:17" ht="15.6" customHeight="1" x14ac:dyDescent="0.3">
      <c r="B123" s="268"/>
      <c r="C123" s="251"/>
      <c r="D123" s="280"/>
      <c r="E123" s="280"/>
      <c r="F123" s="251"/>
      <c r="G123" s="251"/>
      <c r="H123" s="251"/>
      <c r="I123" s="502"/>
      <c r="J123" s="248"/>
      <c r="K123" s="241"/>
      <c r="L123" s="241"/>
      <c r="M123" s="241"/>
      <c r="N123" s="243" t="s">
        <v>672</v>
      </c>
      <c r="O123" s="24" t="s">
        <v>841</v>
      </c>
      <c r="P123" s="372"/>
      <c r="Q123" s="251"/>
    </row>
    <row r="124" spans="2:17" ht="67.8" customHeight="1" x14ac:dyDescent="0.3">
      <c r="B124" s="268"/>
      <c r="C124" s="251"/>
      <c r="D124" s="280"/>
      <c r="E124" s="280"/>
      <c r="F124" s="251"/>
      <c r="G124" s="251"/>
      <c r="H124" s="251"/>
      <c r="I124" s="502"/>
      <c r="J124" s="248"/>
      <c r="K124" s="241"/>
      <c r="L124" s="241"/>
      <c r="M124" s="241"/>
      <c r="N124" s="243"/>
      <c r="O124" s="11" t="s">
        <v>29</v>
      </c>
      <c r="P124" s="372"/>
      <c r="Q124" s="251"/>
    </row>
    <row r="125" spans="2:17" ht="15.6" customHeight="1" x14ac:dyDescent="0.3">
      <c r="B125" s="268"/>
      <c r="C125" s="251"/>
      <c r="D125" s="280"/>
      <c r="E125" s="280"/>
      <c r="F125" s="251"/>
      <c r="G125" s="251"/>
      <c r="H125" s="251"/>
      <c r="I125" s="502"/>
      <c r="J125" s="248"/>
      <c r="K125" s="241"/>
      <c r="L125" s="241"/>
      <c r="M125" s="241"/>
      <c r="N125" s="243" t="s">
        <v>530</v>
      </c>
      <c r="O125" s="24" t="s">
        <v>799</v>
      </c>
      <c r="P125" s="372"/>
      <c r="Q125" s="251"/>
    </row>
    <row r="126" spans="2:17" ht="19.2" customHeight="1" x14ac:dyDescent="0.3">
      <c r="B126" s="269"/>
      <c r="C126" s="251"/>
      <c r="D126" s="281"/>
      <c r="E126" s="281"/>
      <c r="F126" s="251"/>
      <c r="G126" s="251"/>
      <c r="H126" s="251"/>
      <c r="I126" s="503"/>
      <c r="J126" s="249"/>
      <c r="K126" s="242"/>
      <c r="L126" s="242"/>
      <c r="M126" s="242"/>
      <c r="N126" s="243"/>
      <c r="O126" s="11" t="s">
        <v>29</v>
      </c>
      <c r="P126" s="373"/>
      <c r="Q126" s="252"/>
    </row>
    <row r="127" spans="2:17" ht="15.6" customHeight="1" x14ac:dyDescent="0.3">
      <c r="B127" s="267" t="s">
        <v>756</v>
      </c>
      <c r="C127" s="251"/>
      <c r="D127" s="279" t="s">
        <v>474</v>
      </c>
      <c r="E127" s="279" t="s">
        <v>18</v>
      </c>
      <c r="F127" s="251"/>
      <c r="G127" s="251"/>
      <c r="H127" s="251"/>
      <c r="I127" s="501">
        <f t="shared" ref="I127" si="9">L127+M127</f>
        <v>2000000</v>
      </c>
      <c r="J127" s="247">
        <v>0</v>
      </c>
      <c r="K127" s="240">
        <v>0</v>
      </c>
      <c r="L127" s="240">
        <v>1700000</v>
      </c>
      <c r="M127" s="240">
        <v>300000</v>
      </c>
      <c r="N127" s="243" t="s">
        <v>720</v>
      </c>
      <c r="O127" s="24" t="s">
        <v>207</v>
      </c>
      <c r="P127" s="371" t="s">
        <v>151</v>
      </c>
      <c r="Q127" s="250" t="s">
        <v>795</v>
      </c>
    </row>
    <row r="128" spans="2:17" ht="37.799999999999997" customHeight="1" x14ac:dyDescent="0.3">
      <c r="B128" s="268"/>
      <c r="C128" s="251"/>
      <c r="D128" s="280"/>
      <c r="E128" s="280"/>
      <c r="F128" s="251"/>
      <c r="G128" s="251"/>
      <c r="H128" s="251"/>
      <c r="I128" s="502"/>
      <c r="J128" s="248"/>
      <c r="K128" s="241"/>
      <c r="L128" s="241"/>
      <c r="M128" s="241"/>
      <c r="N128" s="243"/>
      <c r="O128" s="11" t="s">
        <v>29</v>
      </c>
      <c r="P128" s="372"/>
      <c r="Q128" s="251"/>
    </row>
    <row r="129" spans="2:17" ht="15.6" customHeight="1" x14ac:dyDescent="0.3">
      <c r="B129" s="268"/>
      <c r="C129" s="251"/>
      <c r="D129" s="280"/>
      <c r="E129" s="280"/>
      <c r="F129" s="251"/>
      <c r="G129" s="251"/>
      <c r="H129" s="251"/>
      <c r="I129" s="502"/>
      <c r="J129" s="248"/>
      <c r="K129" s="241"/>
      <c r="L129" s="241"/>
      <c r="M129" s="241"/>
      <c r="N129" s="243" t="s">
        <v>743</v>
      </c>
      <c r="O129" s="24" t="s">
        <v>842</v>
      </c>
      <c r="P129" s="372"/>
      <c r="Q129" s="251"/>
    </row>
    <row r="130" spans="2:17" ht="22.2" customHeight="1" x14ac:dyDescent="0.3">
      <c r="B130" s="268"/>
      <c r="C130" s="251"/>
      <c r="D130" s="280"/>
      <c r="E130" s="280"/>
      <c r="F130" s="251"/>
      <c r="G130" s="251"/>
      <c r="H130" s="251"/>
      <c r="I130" s="502"/>
      <c r="J130" s="248"/>
      <c r="K130" s="241"/>
      <c r="L130" s="241"/>
      <c r="M130" s="241"/>
      <c r="N130" s="243"/>
      <c r="O130" s="11" t="s">
        <v>29</v>
      </c>
      <c r="P130" s="372"/>
      <c r="Q130" s="251"/>
    </row>
    <row r="131" spans="2:17" ht="15.6" customHeight="1" x14ac:dyDescent="0.3">
      <c r="B131" s="268"/>
      <c r="C131" s="251"/>
      <c r="D131" s="280"/>
      <c r="E131" s="280"/>
      <c r="F131" s="251"/>
      <c r="G131" s="251"/>
      <c r="H131" s="251"/>
      <c r="I131" s="502"/>
      <c r="J131" s="248"/>
      <c r="K131" s="241"/>
      <c r="L131" s="241"/>
      <c r="M131" s="241"/>
      <c r="N131" s="243" t="s">
        <v>530</v>
      </c>
      <c r="O131" s="24" t="s">
        <v>799</v>
      </c>
      <c r="P131" s="372"/>
      <c r="Q131" s="251"/>
    </row>
    <row r="132" spans="2:17" ht="19.2" customHeight="1" x14ac:dyDescent="0.3">
      <c r="B132" s="269"/>
      <c r="C132" s="251"/>
      <c r="D132" s="281"/>
      <c r="E132" s="281"/>
      <c r="F132" s="251"/>
      <c r="G132" s="251"/>
      <c r="H132" s="251"/>
      <c r="I132" s="503"/>
      <c r="J132" s="249"/>
      <c r="K132" s="242"/>
      <c r="L132" s="242"/>
      <c r="M132" s="242"/>
      <c r="N132" s="243"/>
      <c r="O132" s="11" t="s">
        <v>29</v>
      </c>
      <c r="P132" s="373"/>
      <c r="Q132" s="252"/>
    </row>
    <row r="133" spans="2:17" ht="15.6" customHeight="1" x14ac:dyDescent="0.3">
      <c r="B133" s="267" t="s">
        <v>757</v>
      </c>
      <c r="C133" s="251"/>
      <c r="D133" s="279" t="s">
        <v>474</v>
      </c>
      <c r="E133" s="279" t="s">
        <v>18</v>
      </c>
      <c r="F133" s="251"/>
      <c r="G133" s="251"/>
      <c r="H133" s="251"/>
      <c r="I133" s="501">
        <f t="shared" ref="I133" si="10">L133+M133</f>
        <v>918018</v>
      </c>
      <c r="J133" s="247">
        <v>0</v>
      </c>
      <c r="K133" s="240">
        <v>0</v>
      </c>
      <c r="L133" s="240">
        <v>780315</v>
      </c>
      <c r="M133" s="240">
        <v>137703</v>
      </c>
      <c r="N133" s="243" t="s">
        <v>720</v>
      </c>
      <c r="O133" s="24" t="s">
        <v>843</v>
      </c>
      <c r="P133" s="371" t="s">
        <v>151</v>
      </c>
      <c r="Q133" s="250" t="s">
        <v>795</v>
      </c>
    </row>
    <row r="134" spans="2:17" ht="37.799999999999997" customHeight="1" x14ac:dyDescent="0.3">
      <c r="B134" s="268"/>
      <c r="C134" s="251"/>
      <c r="D134" s="280"/>
      <c r="E134" s="280"/>
      <c r="F134" s="251"/>
      <c r="G134" s="251"/>
      <c r="H134" s="251"/>
      <c r="I134" s="502"/>
      <c r="J134" s="248"/>
      <c r="K134" s="241"/>
      <c r="L134" s="241"/>
      <c r="M134" s="241"/>
      <c r="N134" s="243"/>
      <c r="O134" s="11" t="s">
        <v>29</v>
      </c>
      <c r="P134" s="372"/>
      <c r="Q134" s="251"/>
    </row>
    <row r="135" spans="2:17" ht="15.6" customHeight="1" x14ac:dyDescent="0.3">
      <c r="B135" s="268"/>
      <c r="C135" s="251"/>
      <c r="D135" s="280"/>
      <c r="E135" s="280"/>
      <c r="F135" s="251"/>
      <c r="G135" s="251"/>
      <c r="H135" s="251"/>
      <c r="I135" s="502"/>
      <c r="J135" s="248"/>
      <c r="K135" s="241"/>
      <c r="L135" s="241"/>
      <c r="M135" s="241"/>
      <c r="N135" s="243" t="s">
        <v>743</v>
      </c>
      <c r="O135" s="24" t="s">
        <v>844</v>
      </c>
      <c r="P135" s="372"/>
      <c r="Q135" s="251"/>
    </row>
    <row r="136" spans="2:17" ht="22.2" customHeight="1" x14ac:dyDescent="0.3">
      <c r="B136" s="268"/>
      <c r="C136" s="251"/>
      <c r="D136" s="280"/>
      <c r="E136" s="280"/>
      <c r="F136" s="251"/>
      <c r="G136" s="251"/>
      <c r="H136" s="251"/>
      <c r="I136" s="502"/>
      <c r="J136" s="248"/>
      <c r="K136" s="241"/>
      <c r="L136" s="241"/>
      <c r="M136" s="241"/>
      <c r="N136" s="243"/>
      <c r="O136" s="11" t="s">
        <v>29</v>
      </c>
      <c r="P136" s="372"/>
      <c r="Q136" s="251"/>
    </row>
    <row r="137" spans="2:17" ht="15.6" customHeight="1" x14ac:dyDescent="0.3">
      <c r="B137" s="268"/>
      <c r="C137" s="251"/>
      <c r="D137" s="280"/>
      <c r="E137" s="280"/>
      <c r="F137" s="251"/>
      <c r="G137" s="251"/>
      <c r="H137" s="251"/>
      <c r="I137" s="502"/>
      <c r="J137" s="248"/>
      <c r="K137" s="241"/>
      <c r="L137" s="241"/>
      <c r="M137" s="241"/>
      <c r="N137" s="243" t="s">
        <v>530</v>
      </c>
      <c r="O137" s="24" t="s">
        <v>799</v>
      </c>
      <c r="P137" s="372"/>
      <c r="Q137" s="251"/>
    </row>
    <row r="138" spans="2:17" ht="19.2" customHeight="1" x14ac:dyDescent="0.3">
      <c r="B138" s="269"/>
      <c r="C138" s="251"/>
      <c r="D138" s="281"/>
      <c r="E138" s="281"/>
      <c r="F138" s="251"/>
      <c r="G138" s="251"/>
      <c r="H138" s="251"/>
      <c r="I138" s="503"/>
      <c r="J138" s="249"/>
      <c r="K138" s="242"/>
      <c r="L138" s="242"/>
      <c r="M138" s="242"/>
      <c r="N138" s="243"/>
      <c r="O138" s="11" t="s">
        <v>29</v>
      </c>
      <c r="P138" s="373"/>
      <c r="Q138" s="252"/>
    </row>
    <row r="139" spans="2:17" ht="15.6" customHeight="1" x14ac:dyDescent="0.3">
      <c r="B139" s="267" t="s">
        <v>758</v>
      </c>
      <c r="C139" s="251"/>
      <c r="D139" s="279" t="s">
        <v>474</v>
      </c>
      <c r="E139" s="279" t="s">
        <v>216</v>
      </c>
      <c r="F139" s="251"/>
      <c r="G139" s="251"/>
      <c r="H139" s="251"/>
      <c r="I139" s="501">
        <f t="shared" ref="I139" si="11">L139+M139</f>
        <v>1100000</v>
      </c>
      <c r="J139" s="247">
        <v>0</v>
      </c>
      <c r="K139" s="240">
        <v>0</v>
      </c>
      <c r="L139" s="240">
        <v>935000</v>
      </c>
      <c r="M139" s="240">
        <v>165000</v>
      </c>
      <c r="N139" s="243" t="s">
        <v>720</v>
      </c>
      <c r="O139" s="24" t="s">
        <v>845</v>
      </c>
      <c r="P139" s="371" t="s">
        <v>151</v>
      </c>
      <c r="Q139" s="250" t="s">
        <v>795</v>
      </c>
    </row>
    <row r="140" spans="2:17" ht="37.799999999999997" customHeight="1" x14ac:dyDescent="0.3">
      <c r="B140" s="268"/>
      <c r="C140" s="251"/>
      <c r="D140" s="280"/>
      <c r="E140" s="280"/>
      <c r="F140" s="251"/>
      <c r="G140" s="251"/>
      <c r="H140" s="251"/>
      <c r="I140" s="502"/>
      <c r="J140" s="248"/>
      <c r="K140" s="241"/>
      <c r="L140" s="241"/>
      <c r="M140" s="241"/>
      <c r="N140" s="243"/>
      <c r="O140" s="11" t="s">
        <v>29</v>
      </c>
      <c r="P140" s="372"/>
      <c r="Q140" s="251"/>
    </row>
    <row r="141" spans="2:17" ht="15.6" customHeight="1" x14ac:dyDescent="0.3">
      <c r="B141" s="268"/>
      <c r="C141" s="251"/>
      <c r="D141" s="280"/>
      <c r="E141" s="280"/>
      <c r="F141" s="251"/>
      <c r="G141" s="251"/>
      <c r="H141" s="251"/>
      <c r="I141" s="502"/>
      <c r="J141" s="248"/>
      <c r="K141" s="241"/>
      <c r="L141" s="241"/>
      <c r="M141" s="241"/>
      <c r="N141" s="243" t="s">
        <v>743</v>
      </c>
      <c r="O141" s="24" t="s">
        <v>846</v>
      </c>
      <c r="P141" s="372"/>
      <c r="Q141" s="251"/>
    </row>
    <row r="142" spans="2:17" ht="22.2" customHeight="1" x14ac:dyDescent="0.3">
      <c r="B142" s="268"/>
      <c r="C142" s="251"/>
      <c r="D142" s="280"/>
      <c r="E142" s="280"/>
      <c r="F142" s="251"/>
      <c r="G142" s="251"/>
      <c r="H142" s="251"/>
      <c r="I142" s="502"/>
      <c r="J142" s="248"/>
      <c r="K142" s="241"/>
      <c r="L142" s="241"/>
      <c r="M142" s="241"/>
      <c r="N142" s="243"/>
      <c r="O142" s="11" t="s">
        <v>29</v>
      </c>
      <c r="P142" s="372"/>
      <c r="Q142" s="251"/>
    </row>
    <row r="143" spans="2:17" ht="15.6" customHeight="1" x14ac:dyDescent="0.3">
      <c r="B143" s="268"/>
      <c r="C143" s="251"/>
      <c r="D143" s="280"/>
      <c r="E143" s="280"/>
      <c r="F143" s="251"/>
      <c r="G143" s="251"/>
      <c r="H143" s="251"/>
      <c r="I143" s="502"/>
      <c r="J143" s="248"/>
      <c r="K143" s="241"/>
      <c r="L143" s="241"/>
      <c r="M143" s="241"/>
      <c r="N143" s="243" t="s">
        <v>530</v>
      </c>
      <c r="O143" s="24" t="s">
        <v>799</v>
      </c>
      <c r="P143" s="372"/>
      <c r="Q143" s="251"/>
    </row>
    <row r="144" spans="2:17" ht="19.2" customHeight="1" x14ac:dyDescent="0.3">
      <c r="B144" s="269"/>
      <c r="C144" s="251"/>
      <c r="D144" s="281"/>
      <c r="E144" s="281"/>
      <c r="F144" s="251"/>
      <c r="G144" s="251"/>
      <c r="H144" s="251"/>
      <c r="I144" s="503"/>
      <c r="J144" s="249"/>
      <c r="K144" s="242"/>
      <c r="L144" s="242"/>
      <c r="M144" s="242"/>
      <c r="N144" s="243"/>
      <c r="O144" s="11" t="s">
        <v>29</v>
      </c>
      <c r="P144" s="373"/>
      <c r="Q144" s="252"/>
    </row>
    <row r="145" spans="2:17" ht="15.6" customHeight="1" x14ac:dyDescent="0.3">
      <c r="B145" s="267" t="s">
        <v>759</v>
      </c>
      <c r="C145" s="251"/>
      <c r="D145" s="279" t="s">
        <v>474</v>
      </c>
      <c r="E145" s="279" t="s">
        <v>18</v>
      </c>
      <c r="F145" s="251"/>
      <c r="G145" s="251"/>
      <c r="H145" s="251"/>
      <c r="I145" s="501">
        <f t="shared" ref="I145" si="12">L145+M145</f>
        <v>650000</v>
      </c>
      <c r="J145" s="247">
        <v>0</v>
      </c>
      <c r="K145" s="240">
        <v>0</v>
      </c>
      <c r="L145" s="240">
        <v>552496</v>
      </c>
      <c r="M145" s="240">
        <v>97504</v>
      </c>
      <c r="N145" s="243" t="s">
        <v>720</v>
      </c>
      <c r="O145" s="24" t="s">
        <v>847</v>
      </c>
      <c r="P145" s="371" t="s">
        <v>151</v>
      </c>
      <c r="Q145" s="250" t="s">
        <v>795</v>
      </c>
    </row>
    <row r="146" spans="2:17" ht="37.799999999999997" customHeight="1" x14ac:dyDescent="0.3">
      <c r="B146" s="268"/>
      <c r="C146" s="251"/>
      <c r="D146" s="280"/>
      <c r="E146" s="280"/>
      <c r="F146" s="251"/>
      <c r="G146" s="251"/>
      <c r="H146" s="251"/>
      <c r="I146" s="502"/>
      <c r="J146" s="248"/>
      <c r="K146" s="241"/>
      <c r="L146" s="241"/>
      <c r="M146" s="241"/>
      <c r="N146" s="243"/>
      <c r="O146" s="11" t="s">
        <v>29</v>
      </c>
      <c r="P146" s="372"/>
      <c r="Q146" s="251"/>
    </row>
    <row r="147" spans="2:17" ht="15.6" customHeight="1" x14ac:dyDescent="0.3">
      <c r="B147" s="268"/>
      <c r="C147" s="251"/>
      <c r="D147" s="280"/>
      <c r="E147" s="280"/>
      <c r="F147" s="251"/>
      <c r="G147" s="251"/>
      <c r="H147" s="251"/>
      <c r="I147" s="502"/>
      <c r="J147" s="248"/>
      <c r="K147" s="241"/>
      <c r="L147" s="241"/>
      <c r="M147" s="241"/>
      <c r="N147" s="243" t="s">
        <v>743</v>
      </c>
      <c r="O147" s="24" t="s">
        <v>848</v>
      </c>
      <c r="P147" s="372"/>
      <c r="Q147" s="251"/>
    </row>
    <row r="148" spans="2:17" ht="22.2" customHeight="1" x14ac:dyDescent="0.3">
      <c r="B148" s="268"/>
      <c r="C148" s="251"/>
      <c r="D148" s="280"/>
      <c r="E148" s="280"/>
      <c r="F148" s="251"/>
      <c r="G148" s="251"/>
      <c r="H148" s="251"/>
      <c r="I148" s="502"/>
      <c r="J148" s="248"/>
      <c r="K148" s="241"/>
      <c r="L148" s="241"/>
      <c r="M148" s="241"/>
      <c r="N148" s="243"/>
      <c r="O148" s="11" t="s">
        <v>29</v>
      </c>
      <c r="P148" s="372"/>
      <c r="Q148" s="251"/>
    </row>
    <row r="149" spans="2:17" ht="15.6" customHeight="1" x14ac:dyDescent="0.3">
      <c r="B149" s="268"/>
      <c r="C149" s="251"/>
      <c r="D149" s="280"/>
      <c r="E149" s="280"/>
      <c r="F149" s="251"/>
      <c r="G149" s="251"/>
      <c r="H149" s="251"/>
      <c r="I149" s="502"/>
      <c r="J149" s="248"/>
      <c r="K149" s="241"/>
      <c r="L149" s="241"/>
      <c r="M149" s="241"/>
      <c r="N149" s="243" t="s">
        <v>530</v>
      </c>
      <c r="O149" s="24" t="s">
        <v>799</v>
      </c>
      <c r="P149" s="372"/>
      <c r="Q149" s="251"/>
    </row>
    <row r="150" spans="2:17" ht="19.2" customHeight="1" x14ac:dyDescent="0.3">
      <c r="B150" s="269"/>
      <c r="C150" s="251"/>
      <c r="D150" s="281"/>
      <c r="E150" s="281"/>
      <c r="F150" s="251"/>
      <c r="G150" s="251"/>
      <c r="H150" s="251"/>
      <c r="I150" s="503"/>
      <c r="J150" s="249"/>
      <c r="K150" s="242"/>
      <c r="L150" s="242"/>
      <c r="M150" s="242"/>
      <c r="N150" s="243"/>
      <c r="O150" s="11" t="s">
        <v>29</v>
      </c>
      <c r="P150" s="373"/>
      <c r="Q150" s="252"/>
    </row>
    <row r="151" spans="2:17" ht="15.6" customHeight="1" x14ac:dyDescent="0.3">
      <c r="B151" s="267" t="s">
        <v>760</v>
      </c>
      <c r="C151" s="251"/>
      <c r="D151" s="279" t="s">
        <v>474</v>
      </c>
      <c r="E151" s="279" t="s">
        <v>18</v>
      </c>
      <c r="F151" s="251"/>
      <c r="G151" s="251"/>
      <c r="H151" s="251"/>
      <c r="I151" s="501">
        <f t="shared" ref="I151" si="13">L151+M151</f>
        <v>225000</v>
      </c>
      <c r="J151" s="247">
        <v>0</v>
      </c>
      <c r="K151" s="240">
        <v>0</v>
      </c>
      <c r="L151" s="240">
        <v>191250</v>
      </c>
      <c r="M151" s="240">
        <v>33750</v>
      </c>
      <c r="N151" s="243" t="s">
        <v>720</v>
      </c>
      <c r="O151" s="24" t="s">
        <v>849</v>
      </c>
      <c r="P151" s="371" t="s">
        <v>159</v>
      </c>
      <c r="Q151" s="250" t="s">
        <v>795</v>
      </c>
    </row>
    <row r="152" spans="2:17" ht="37.799999999999997" customHeight="1" x14ac:dyDescent="0.3">
      <c r="B152" s="268"/>
      <c r="C152" s="251"/>
      <c r="D152" s="280"/>
      <c r="E152" s="280"/>
      <c r="F152" s="251"/>
      <c r="G152" s="251"/>
      <c r="H152" s="251"/>
      <c r="I152" s="502"/>
      <c r="J152" s="248"/>
      <c r="K152" s="241"/>
      <c r="L152" s="241"/>
      <c r="M152" s="241"/>
      <c r="N152" s="243"/>
      <c r="O152" s="11" t="s">
        <v>29</v>
      </c>
      <c r="P152" s="372"/>
      <c r="Q152" s="251"/>
    </row>
    <row r="153" spans="2:17" ht="15.6" customHeight="1" x14ac:dyDescent="0.3">
      <c r="B153" s="268"/>
      <c r="C153" s="251"/>
      <c r="D153" s="280"/>
      <c r="E153" s="280"/>
      <c r="F153" s="251"/>
      <c r="G153" s="251"/>
      <c r="H153" s="251"/>
      <c r="I153" s="502"/>
      <c r="J153" s="248"/>
      <c r="K153" s="241"/>
      <c r="L153" s="241"/>
      <c r="M153" s="241"/>
      <c r="N153" s="243" t="s">
        <v>743</v>
      </c>
      <c r="O153" s="24" t="s">
        <v>850</v>
      </c>
      <c r="P153" s="372"/>
      <c r="Q153" s="251"/>
    </row>
    <row r="154" spans="2:17" ht="22.2" customHeight="1" x14ac:dyDescent="0.3">
      <c r="B154" s="268"/>
      <c r="C154" s="251"/>
      <c r="D154" s="280"/>
      <c r="E154" s="280"/>
      <c r="F154" s="251"/>
      <c r="G154" s="251"/>
      <c r="H154" s="251"/>
      <c r="I154" s="502"/>
      <c r="J154" s="248"/>
      <c r="K154" s="241"/>
      <c r="L154" s="241"/>
      <c r="M154" s="241"/>
      <c r="N154" s="243"/>
      <c r="O154" s="11" t="s">
        <v>29</v>
      </c>
      <c r="P154" s="372"/>
      <c r="Q154" s="251"/>
    </row>
    <row r="155" spans="2:17" ht="15.6" customHeight="1" x14ac:dyDescent="0.3">
      <c r="B155" s="268"/>
      <c r="C155" s="251"/>
      <c r="D155" s="280"/>
      <c r="E155" s="280"/>
      <c r="F155" s="251"/>
      <c r="G155" s="251"/>
      <c r="H155" s="251"/>
      <c r="I155" s="502"/>
      <c r="J155" s="248"/>
      <c r="K155" s="241"/>
      <c r="L155" s="241"/>
      <c r="M155" s="241"/>
      <c r="N155" s="243" t="s">
        <v>530</v>
      </c>
      <c r="O155" s="24" t="s">
        <v>799</v>
      </c>
      <c r="P155" s="372"/>
      <c r="Q155" s="251"/>
    </row>
    <row r="156" spans="2:17" ht="19.2" customHeight="1" x14ac:dyDescent="0.3">
      <c r="B156" s="269"/>
      <c r="C156" s="251"/>
      <c r="D156" s="281"/>
      <c r="E156" s="281"/>
      <c r="F156" s="251"/>
      <c r="G156" s="251"/>
      <c r="H156" s="251"/>
      <c r="I156" s="503"/>
      <c r="J156" s="249"/>
      <c r="K156" s="242"/>
      <c r="L156" s="242"/>
      <c r="M156" s="242"/>
      <c r="N156" s="243"/>
      <c r="O156" s="11" t="s">
        <v>29</v>
      </c>
      <c r="P156" s="373"/>
      <c r="Q156" s="252"/>
    </row>
    <row r="157" spans="2:17" ht="15.6" customHeight="1" x14ac:dyDescent="0.3">
      <c r="B157" s="267" t="s">
        <v>761</v>
      </c>
      <c r="C157" s="251"/>
      <c r="D157" s="279" t="s">
        <v>474</v>
      </c>
      <c r="E157" s="279" t="s">
        <v>18</v>
      </c>
      <c r="F157" s="251"/>
      <c r="G157" s="251"/>
      <c r="H157" s="251"/>
      <c r="I157" s="501">
        <f t="shared" ref="I157" si="14">L157+M157</f>
        <v>500000</v>
      </c>
      <c r="J157" s="247">
        <v>0</v>
      </c>
      <c r="K157" s="240">
        <v>0</v>
      </c>
      <c r="L157" s="240">
        <v>425000</v>
      </c>
      <c r="M157" s="240">
        <v>75000</v>
      </c>
      <c r="N157" s="243" t="s">
        <v>720</v>
      </c>
      <c r="O157" s="24" t="s">
        <v>206</v>
      </c>
      <c r="P157" s="371" t="s">
        <v>159</v>
      </c>
      <c r="Q157" s="250" t="s">
        <v>795</v>
      </c>
    </row>
    <row r="158" spans="2:17" ht="37.799999999999997" customHeight="1" x14ac:dyDescent="0.3">
      <c r="B158" s="268"/>
      <c r="C158" s="251"/>
      <c r="D158" s="280"/>
      <c r="E158" s="280"/>
      <c r="F158" s="251"/>
      <c r="G158" s="251"/>
      <c r="H158" s="251"/>
      <c r="I158" s="502"/>
      <c r="J158" s="248"/>
      <c r="K158" s="241"/>
      <c r="L158" s="241"/>
      <c r="M158" s="241"/>
      <c r="N158" s="243"/>
      <c r="O158" s="11" t="s">
        <v>29</v>
      </c>
      <c r="P158" s="372"/>
      <c r="Q158" s="251"/>
    </row>
    <row r="159" spans="2:17" ht="15.6" customHeight="1" x14ac:dyDescent="0.3">
      <c r="B159" s="268"/>
      <c r="C159" s="251"/>
      <c r="D159" s="280"/>
      <c r="E159" s="280"/>
      <c r="F159" s="251"/>
      <c r="G159" s="251"/>
      <c r="H159" s="251"/>
      <c r="I159" s="502"/>
      <c r="J159" s="248"/>
      <c r="K159" s="241"/>
      <c r="L159" s="241"/>
      <c r="M159" s="241"/>
      <c r="N159" s="243" t="s">
        <v>743</v>
      </c>
      <c r="O159" s="24" t="s">
        <v>851</v>
      </c>
      <c r="P159" s="372"/>
      <c r="Q159" s="251"/>
    </row>
    <row r="160" spans="2:17" ht="22.2" customHeight="1" x14ac:dyDescent="0.3">
      <c r="B160" s="268"/>
      <c r="C160" s="251"/>
      <c r="D160" s="280"/>
      <c r="E160" s="280"/>
      <c r="F160" s="251"/>
      <c r="G160" s="251"/>
      <c r="H160" s="251"/>
      <c r="I160" s="502"/>
      <c r="J160" s="248"/>
      <c r="K160" s="241"/>
      <c r="L160" s="241"/>
      <c r="M160" s="241"/>
      <c r="N160" s="243"/>
      <c r="O160" s="11" t="s">
        <v>29</v>
      </c>
      <c r="P160" s="372"/>
      <c r="Q160" s="251"/>
    </row>
    <row r="161" spans="2:17" ht="15.6" customHeight="1" x14ac:dyDescent="0.3">
      <c r="B161" s="268"/>
      <c r="C161" s="251"/>
      <c r="D161" s="280"/>
      <c r="E161" s="280"/>
      <c r="F161" s="251"/>
      <c r="G161" s="251"/>
      <c r="H161" s="251"/>
      <c r="I161" s="502"/>
      <c r="J161" s="248"/>
      <c r="K161" s="241"/>
      <c r="L161" s="241"/>
      <c r="M161" s="241"/>
      <c r="N161" s="243" t="s">
        <v>530</v>
      </c>
      <c r="O161" s="24" t="s">
        <v>799</v>
      </c>
      <c r="P161" s="372"/>
      <c r="Q161" s="251"/>
    </row>
    <row r="162" spans="2:17" ht="19.2" customHeight="1" x14ac:dyDescent="0.3">
      <c r="B162" s="269"/>
      <c r="C162" s="251"/>
      <c r="D162" s="281"/>
      <c r="E162" s="281"/>
      <c r="F162" s="251"/>
      <c r="G162" s="251"/>
      <c r="H162" s="251"/>
      <c r="I162" s="503"/>
      <c r="J162" s="249"/>
      <c r="K162" s="242"/>
      <c r="L162" s="242"/>
      <c r="M162" s="242"/>
      <c r="N162" s="243"/>
      <c r="O162" s="11" t="s">
        <v>29</v>
      </c>
      <c r="P162" s="373"/>
      <c r="Q162" s="252"/>
    </row>
    <row r="163" spans="2:17" ht="15.6" customHeight="1" x14ac:dyDescent="0.3">
      <c r="B163" s="267" t="s">
        <v>762</v>
      </c>
      <c r="C163" s="251"/>
      <c r="D163" s="279" t="s">
        <v>474</v>
      </c>
      <c r="E163" s="279" t="s">
        <v>18</v>
      </c>
      <c r="F163" s="251"/>
      <c r="G163" s="251"/>
      <c r="H163" s="251"/>
      <c r="I163" s="501">
        <f t="shared" ref="I163" si="15">L163+M163</f>
        <v>200000</v>
      </c>
      <c r="J163" s="247">
        <v>0</v>
      </c>
      <c r="K163" s="240">
        <v>0</v>
      </c>
      <c r="L163" s="240">
        <v>170000</v>
      </c>
      <c r="M163" s="240">
        <v>30000</v>
      </c>
      <c r="N163" s="243" t="s">
        <v>720</v>
      </c>
      <c r="O163" s="24" t="s">
        <v>878</v>
      </c>
      <c r="P163" s="371" t="s">
        <v>180</v>
      </c>
      <c r="Q163" s="250" t="s">
        <v>795</v>
      </c>
    </row>
    <row r="164" spans="2:17" ht="37.799999999999997" customHeight="1" x14ac:dyDescent="0.3">
      <c r="B164" s="268"/>
      <c r="C164" s="251"/>
      <c r="D164" s="280"/>
      <c r="E164" s="280"/>
      <c r="F164" s="251"/>
      <c r="G164" s="251"/>
      <c r="H164" s="251"/>
      <c r="I164" s="502"/>
      <c r="J164" s="248"/>
      <c r="K164" s="241"/>
      <c r="L164" s="241"/>
      <c r="M164" s="241"/>
      <c r="N164" s="243"/>
      <c r="O164" s="11" t="s">
        <v>29</v>
      </c>
      <c r="P164" s="372"/>
      <c r="Q164" s="251"/>
    </row>
    <row r="165" spans="2:17" ht="15.6" customHeight="1" x14ac:dyDescent="0.3">
      <c r="B165" s="268"/>
      <c r="C165" s="251"/>
      <c r="D165" s="280"/>
      <c r="E165" s="280"/>
      <c r="F165" s="251"/>
      <c r="G165" s="251"/>
      <c r="H165" s="251"/>
      <c r="I165" s="502"/>
      <c r="J165" s="248"/>
      <c r="K165" s="241"/>
      <c r="L165" s="241"/>
      <c r="M165" s="241"/>
      <c r="N165" s="243" t="s">
        <v>743</v>
      </c>
      <c r="O165" s="24" t="s">
        <v>881</v>
      </c>
      <c r="P165" s="372"/>
      <c r="Q165" s="251"/>
    </row>
    <row r="166" spans="2:17" ht="22.2" customHeight="1" x14ac:dyDescent="0.3">
      <c r="B166" s="268"/>
      <c r="C166" s="251"/>
      <c r="D166" s="280"/>
      <c r="E166" s="280"/>
      <c r="F166" s="251"/>
      <c r="G166" s="251"/>
      <c r="H166" s="251"/>
      <c r="I166" s="502"/>
      <c r="J166" s="248"/>
      <c r="K166" s="241"/>
      <c r="L166" s="241"/>
      <c r="M166" s="241"/>
      <c r="N166" s="243"/>
      <c r="O166" s="11" t="s">
        <v>29</v>
      </c>
      <c r="P166" s="372"/>
      <c r="Q166" s="251"/>
    </row>
    <row r="167" spans="2:17" ht="15.6" customHeight="1" x14ac:dyDescent="0.3">
      <c r="B167" s="268"/>
      <c r="C167" s="251"/>
      <c r="D167" s="280"/>
      <c r="E167" s="280"/>
      <c r="F167" s="251"/>
      <c r="G167" s="251"/>
      <c r="H167" s="251"/>
      <c r="I167" s="502"/>
      <c r="J167" s="248"/>
      <c r="K167" s="241"/>
      <c r="L167" s="241"/>
      <c r="M167" s="241"/>
      <c r="N167" s="243" t="s">
        <v>530</v>
      </c>
      <c r="O167" s="24" t="s">
        <v>799</v>
      </c>
      <c r="P167" s="372"/>
      <c r="Q167" s="251"/>
    </row>
    <row r="168" spans="2:17" ht="19.2" customHeight="1" x14ac:dyDescent="0.3">
      <c r="B168" s="269"/>
      <c r="C168" s="251"/>
      <c r="D168" s="281"/>
      <c r="E168" s="281"/>
      <c r="F168" s="251"/>
      <c r="G168" s="251"/>
      <c r="H168" s="251"/>
      <c r="I168" s="503"/>
      <c r="J168" s="249"/>
      <c r="K168" s="242"/>
      <c r="L168" s="242"/>
      <c r="M168" s="242"/>
      <c r="N168" s="243"/>
      <c r="O168" s="11" t="s">
        <v>29</v>
      </c>
      <c r="P168" s="373"/>
      <c r="Q168" s="252"/>
    </row>
    <row r="169" spans="2:17" ht="67.8" customHeight="1" x14ac:dyDescent="0.3">
      <c r="B169" s="170" t="s">
        <v>763</v>
      </c>
      <c r="C169" s="251"/>
      <c r="D169" s="173"/>
      <c r="E169" s="173"/>
      <c r="F169" s="251"/>
      <c r="G169" s="251"/>
      <c r="H169" s="251"/>
      <c r="I169" s="176"/>
      <c r="J169" s="174"/>
      <c r="K169" s="175"/>
      <c r="L169" s="175"/>
      <c r="M169" s="175"/>
      <c r="N169" s="141"/>
      <c r="O169" s="24"/>
      <c r="P169" s="154"/>
      <c r="Q169" s="145"/>
    </row>
    <row r="170" spans="2:17" ht="15.6" customHeight="1" x14ac:dyDescent="0.3">
      <c r="B170" s="267" t="s">
        <v>764</v>
      </c>
      <c r="C170" s="251"/>
      <c r="D170" s="279" t="s">
        <v>474</v>
      </c>
      <c r="E170" s="279" t="s">
        <v>18</v>
      </c>
      <c r="F170" s="251"/>
      <c r="G170" s="251"/>
      <c r="H170" s="251"/>
      <c r="I170" s="501">
        <f t="shared" ref="I170" si="16">L170+M170</f>
        <v>50000</v>
      </c>
      <c r="J170" s="247">
        <v>0</v>
      </c>
      <c r="K170" s="240">
        <v>0</v>
      </c>
      <c r="L170" s="240">
        <v>42500</v>
      </c>
      <c r="M170" s="240">
        <v>7500</v>
      </c>
      <c r="N170" s="243" t="s">
        <v>720</v>
      </c>
      <c r="O170" s="171" t="s">
        <v>789</v>
      </c>
      <c r="P170" s="371" t="s">
        <v>180</v>
      </c>
      <c r="Q170" s="250" t="s">
        <v>795</v>
      </c>
    </row>
    <row r="171" spans="2:17" ht="37.799999999999997" customHeight="1" x14ac:dyDescent="0.3">
      <c r="B171" s="268"/>
      <c r="C171" s="251"/>
      <c r="D171" s="280"/>
      <c r="E171" s="280"/>
      <c r="F171" s="251"/>
      <c r="G171" s="251"/>
      <c r="H171" s="251"/>
      <c r="I171" s="502"/>
      <c r="J171" s="248"/>
      <c r="K171" s="241"/>
      <c r="L171" s="241"/>
      <c r="M171" s="241"/>
      <c r="N171" s="243"/>
      <c r="O171" s="11" t="s">
        <v>29</v>
      </c>
      <c r="P171" s="372"/>
      <c r="Q171" s="251"/>
    </row>
    <row r="172" spans="2:17" ht="15.6" customHeight="1" x14ac:dyDescent="0.3">
      <c r="B172" s="268"/>
      <c r="C172" s="251"/>
      <c r="D172" s="280"/>
      <c r="E172" s="280"/>
      <c r="F172" s="251"/>
      <c r="G172" s="251"/>
      <c r="H172" s="251"/>
      <c r="I172" s="502"/>
      <c r="J172" s="248"/>
      <c r="K172" s="241"/>
      <c r="L172" s="241"/>
      <c r="M172" s="241"/>
      <c r="N172" s="243" t="s">
        <v>743</v>
      </c>
      <c r="O172" s="24" t="s">
        <v>839</v>
      </c>
      <c r="P172" s="372"/>
      <c r="Q172" s="251"/>
    </row>
    <row r="173" spans="2:17" ht="22.2" customHeight="1" x14ac:dyDescent="0.3">
      <c r="B173" s="268"/>
      <c r="C173" s="251"/>
      <c r="D173" s="280"/>
      <c r="E173" s="280"/>
      <c r="F173" s="251"/>
      <c r="G173" s="251"/>
      <c r="H173" s="251"/>
      <c r="I173" s="502"/>
      <c r="J173" s="248"/>
      <c r="K173" s="241"/>
      <c r="L173" s="241"/>
      <c r="M173" s="241"/>
      <c r="N173" s="243"/>
      <c r="O173" s="11" t="s">
        <v>29</v>
      </c>
      <c r="P173" s="372"/>
      <c r="Q173" s="251"/>
    </row>
    <row r="174" spans="2:17" ht="15.6" customHeight="1" x14ac:dyDescent="0.3">
      <c r="B174" s="268"/>
      <c r="C174" s="251"/>
      <c r="D174" s="280"/>
      <c r="E174" s="280"/>
      <c r="F174" s="251"/>
      <c r="G174" s="251"/>
      <c r="H174" s="251"/>
      <c r="I174" s="502"/>
      <c r="J174" s="248"/>
      <c r="K174" s="241"/>
      <c r="L174" s="241"/>
      <c r="M174" s="241"/>
      <c r="N174" s="243" t="s">
        <v>530</v>
      </c>
      <c r="O174" s="24" t="s">
        <v>799</v>
      </c>
      <c r="P174" s="372"/>
      <c r="Q174" s="251"/>
    </row>
    <row r="175" spans="2:17" ht="19.2" customHeight="1" x14ac:dyDescent="0.3">
      <c r="B175" s="269"/>
      <c r="C175" s="251"/>
      <c r="D175" s="281"/>
      <c r="E175" s="281"/>
      <c r="F175" s="251"/>
      <c r="G175" s="251"/>
      <c r="H175" s="251"/>
      <c r="I175" s="503"/>
      <c r="J175" s="249"/>
      <c r="K175" s="242"/>
      <c r="L175" s="242"/>
      <c r="M175" s="242"/>
      <c r="N175" s="243"/>
      <c r="O175" s="11" t="s">
        <v>29</v>
      </c>
      <c r="P175" s="373"/>
      <c r="Q175" s="252"/>
    </row>
    <row r="176" spans="2:17" ht="15.6" customHeight="1" x14ac:dyDescent="0.3">
      <c r="B176" s="267" t="s">
        <v>765</v>
      </c>
      <c r="C176" s="251"/>
      <c r="D176" s="279" t="s">
        <v>474</v>
      </c>
      <c r="E176" s="279" t="s">
        <v>18</v>
      </c>
      <c r="F176" s="251"/>
      <c r="G176" s="251"/>
      <c r="H176" s="251"/>
      <c r="I176" s="501">
        <f t="shared" ref="I176" si="17">L176+M176</f>
        <v>100000</v>
      </c>
      <c r="J176" s="247">
        <v>0</v>
      </c>
      <c r="K176" s="240">
        <v>0</v>
      </c>
      <c r="L176" s="240">
        <v>85000</v>
      </c>
      <c r="M176" s="240">
        <v>15000</v>
      </c>
      <c r="N176" s="243" t="s">
        <v>720</v>
      </c>
      <c r="O176" s="24" t="s">
        <v>852</v>
      </c>
      <c r="P176" s="371" t="s">
        <v>180</v>
      </c>
      <c r="Q176" s="250" t="s">
        <v>795</v>
      </c>
    </row>
    <row r="177" spans="2:17" ht="37.799999999999997" customHeight="1" x14ac:dyDescent="0.3">
      <c r="B177" s="268"/>
      <c r="C177" s="251"/>
      <c r="D177" s="280"/>
      <c r="E177" s="280"/>
      <c r="F177" s="251"/>
      <c r="G177" s="251"/>
      <c r="H177" s="251"/>
      <c r="I177" s="502"/>
      <c r="J177" s="248"/>
      <c r="K177" s="241"/>
      <c r="L177" s="241"/>
      <c r="M177" s="241"/>
      <c r="N177" s="243"/>
      <c r="O177" s="11" t="s">
        <v>29</v>
      </c>
      <c r="P177" s="372"/>
      <c r="Q177" s="251"/>
    </row>
    <row r="178" spans="2:17" ht="15.6" hidden="1" customHeight="1" x14ac:dyDescent="0.3">
      <c r="B178" s="268"/>
      <c r="C178" s="251"/>
      <c r="D178" s="280"/>
      <c r="E178" s="280"/>
      <c r="F178" s="251"/>
      <c r="G178" s="251"/>
      <c r="H178" s="251"/>
      <c r="I178" s="502"/>
      <c r="J178" s="248"/>
      <c r="K178" s="241"/>
      <c r="L178" s="241"/>
      <c r="M178" s="241"/>
      <c r="N178" s="243" t="s">
        <v>743</v>
      </c>
      <c r="O178" s="24" t="s">
        <v>35</v>
      </c>
      <c r="P178" s="372"/>
      <c r="Q178" s="251"/>
    </row>
    <row r="179" spans="2:17" ht="22.2" hidden="1" customHeight="1" x14ac:dyDescent="0.3">
      <c r="B179" s="268"/>
      <c r="C179" s="251"/>
      <c r="D179" s="280"/>
      <c r="E179" s="280"/>
      <c r="F179" s="251"/>
      <c r="G179" s="251"/>
      <c r="H179" s="251"/>
      <c r="I179" s="502"/>
      <c r="J179" s="248"/>
      <c r="K179" s="241"/>
      <c r="L179" s="241"/>
      <c r="M179" s="241"/>
      <c r="N179" s="243"/>
      <c r="O179" s="11" t="s">
        <v>29</v>
      </c>
      <c r="P179" s="372"/>
      <c r="Q179" s="251"/>
    </row>
    <row r="180" spans="2:17" ht="15.6" customHeight="1" x14ac:dyDescent="0.3">
      <c r="B180" s="268"/>
      <c r="C180" s="251"/>
      <c r="D180" s="280"/>
      <c r="E180" s="280"/>
      <c r="F180" s="251"/>
      <c r="G180" s="251"/>
      <c r="H180" s="251"/>
      <c r="I180" s="502"/>
      <c r="J180" s="248"/>
      <c r="K180" s="241"/>
      <c r="L180" s="241"/>
      <c r="M180" s="241"/>
      <c r="N180" s="243" t="s">
        <v>530</v>
      </c>
      <c r="O180" s="24" t="s">
        <v>799</v>
      </c>
      <c r="P180" s="372"/>
      <c r="Q180" s="251"/>
    </row>
    <row r="181" spans="2:17" ht="19.2" customHeight="1" x14ac:dyDescent="0.3">
      <c r="B181" s="269"/>
      <c r="C181" s="251"/>
      <c r="D181" s="281"/>
      <c r="E181" s="281"/>
      <c r="F181" s="251"/>
      <c r="G181" s="251"/>
      <c r="H181" s="251"/>
      <c r="I181" s="503"/>
      <c r="J181" s="249"/>
      <c r="K181" s="242"/>
      <c r="L181" s="242"/>
      <c r="M181" s="242"/>
      <c r="N181" s="243"/>
      <c r="O181" s="11" t="s">
        <v>29</v>
      </c>
      <c r="P181" s="373"/>
      <c r="Q181" s="252"/>
    </row>
    <row r="182" spans="2:17" ht="67.8" customHeight="1" x14ac:dyDescent="0.3">
      <c r="B182" s="170" t="s">
        <v>940</v>
      </c>
      <c r="C182" s="251"/>
      <c r="D182" s="173"/>
      <c r="E182" s="173"/>
      <c r="F182" s="251"/>
      <c r="G182" s="251"/>
      <c r="H182" s="251"/>
      <c r="I182" s="176"/>
      <c r="J182" s="174"/>
      <c r="K182" s="175"/>
      <c r="L182" s="175"/>
      <c r="M182" s="175"/>
      <c r="N182" s="141"/>
      <c r="O182" s="24"/>
      <c r="P182" s="154"/>
      <c r="Q182" s="145"/>
    </row>
    <row r="183" spans="2:17" ht="15.6" customHeight="1" x14ac:dyDescent="0.3">
      <c r="B183" s="267" t="s">
        <v>766</v>
      </c>
      <c r="C183" s="251"/>
      <c r="D183" s="279" t="s">
        <v>477</v>
      </c>
      <c r="E183" s="279" t="s">
        <v>18</v>
      </c>
      <c r="F183" s="251"/>
      <c r="G183" s="251"/>
      <c r="H183" s="251"/>
      <c r="I183" s="501">
        <f t="shared" ref="I183" si="18">L183+M183</f>
        <v>1600000</v>
      </c>
      <c r="J183" s="247">
        <v>0</v>
      </c>
      <c r="K183" s="240">
        <v>0</v>
      </c>
      <c r="L183" s="240">
        <v>1120000</v>
      </c>
      <c r="M183" s="240">
        <v>480000</v>
      </c>
      <c r="N183" s="243" t="s">
        <v>720</v>
      </c>
      <c r="O183" s="171" t="s">
        <v>206</v>
      </c>
      <c r="P183" s="371" t="s">
        <v>155</v>
      </c>
      <c r="Q183" s="250" t="s">
        <v>191</v>
      </c>
    </row>
    <row r="184" spans="2:17" ht="37.799999999999997" customHeight="1" x14ac:dyDescent="0.3">
      <c r="B184" s="268"/>
      <c r="C184" s="251"/>
      <c r="D184" s="280"/>
      <c r="E184" s="280"/>
      <c r="F184" s="251"/>
      <c r="G184" s="251"/>
      <c r="H184" s="251"/>
      <c r="I184" s="502"/>
      <c r="J184" s="248"/>
      <c r="K184" s="241"/>
      <c r="L184" s="241"/>
      <c r="M184" s="241"/>
      <c r="N184" s="243"/>
      <c r="O184" s="11" t="s">
        <v>29</v>
      </c>
      <c r="P184" s="372"/>
      <c r="Q184" s="251"/>
    </row>
    <row r="185" spans="2:17" ht="15.6" customHeight="1" x14ac:dyDescent="0.3">
      <c r="B185" s="268"/>
      <c r="C185" s="251"/>
      <c r="D185" s="280"/>
      <c r="E185" s="280"/>
      <c r="F185" s="251"/>
      <c r="G185" s="251"/>
      <c r="H185" s="251"/>
      <c r="I185" s="502"/>
      <c r="J185" s="248"/>
      <c r="K185" s="241"/>
      <c r="L185" s="241"/>
      <c r="M185" s="241"/>
      <c r="N185" s="243" t="s">
        <v>743</v>
      </c>
      <c r="O185" s="24" t="s">
        <v>853</v>
      </c>
      <c r="P185" s="372"/>
      <c r="Q185" s="251"/>
    </row>
    <row r="186" spans="2:17" ht="22.2" customHeight="1" x14ac:dyDescent="0.3">
      <c r="B186" s="268"/>
      <c r="C186" s="251"/>
      <c r="D186" s="280"/>
      <c r="E186" s="280"/>
      <c r="F186" s="251"/>
      <c r="G186" s="251"/>
      <c r="H186" s="251"/>
      <c r="I186" s="502"/>
      <c r="J186" s="248"/>
      <c r="K186" s="241"/>
      <c r="L186" s="241"/>
      <c r="M186" s="241"/>
      <c r="N186" s="243"/>
      <c r="O186" s="11" t="s">
        <v>29</v>
      </c>
      <c r="P186" s="372"/>
      <c r="Q186" s="251"/>
    </row>
    <row r="187" spans="2:17" ht="15.6" customHeight="1" x14ac:dyDescent="0.3">
      <c r="B187" s="268"/>
      <c r="C187" s="251"/>
      <c r="D187" s="280"/>
      <c r="E187" s="280"/>
      <c r="F187" s="251"/>
      <c r="G187" s="251"/>
      <c r="H187" s="251"/>
      <c r="I187" s="502"/>
      <c r="J187" s="248"/>
      <c r="K187" s="241"/>
      <c r="L187" s="241"/>
      <c r="M187" s="241"/>
      <c r="N187" s="243" t="s">
        <v>530</v>
      </c>
      <c r="O187" s="24" t="s">
        <v>799</v>
      </c>
      <c r="P187" s="372"/>
      <c r="Q187" s="251"/>
    </row>
    <row r="188" spans="2:17" ht="19.2" customHeight="1" x14ac:dyDescent="0.3">
      <c r="B188" s="269"/>
      <c r="C188" s="251"/>
      <c r="D188" s="281"/>
      <c r="E188" s="281"/>
      <c r="F188" s="251"/>
      <c r="G188" s="251"/>
      <c r="H188" s="251"/>
      <c r="I188" s="503"/>
      <c r="J188" s="249"/>
      <c r="K188" s="242"/>
      <c r="L188" s="242"/>
      <c r="M188" s="242"/>
      <c r="N188" s="243"/>
      <c r="O188" s="11" t="s">
        <v>29</v>
      </c>
      <c r="P188" s="373"/>
      <c r="Q188" s="252"/>
    </row>
    <row r="189" spans="2:17" ht="15.6" customHeight="1" x14ac:dyDescent="0.3">
      <c r="B189" s="267" t="s">
        <v>767</v>
      </c>
      <c r="C189" s="251"/>
      <c r="D189" s="279" t="s">
        <v>477</v>
      </c>
      <c r="E189" s="279" t="s">
        <v>18</v>
      </c>
      <c r="F189" s="251"/>
      <c r="G189" s="251"/>
      <c r="H189" s="251"/>
      <c r="I189" s="501">
        <f t="shared" ref="I189" si="19">L189+M189</f>
        <v>800000</v>
      </c>
      <c r="J189" s="247">
        <v>0</v>
      </c>
      <c r="K189" s="240">
        <v>0</v>
      </c>
      <c r="L189" s="240">
        <v>560000</v>
      </c>
      <c r="M189" s="240">
        <v>240000</v>
      </c>
      <c r="N189" s="243" t="s">
        <v>720</v>
      </c>
      <c r="O189" s="24" t="s">
        <v>799</v>
      </c>
      <c r="P189" s="371" t="s">
        <v>155</v>
      </c>
      <c r="Q189" s="250" t="s">
        <v>200</v>
      </c>
    </row>
    <row r="190" spans="2:17" ht="37.799999999999997" customHeight="1" x14ac:dyDescent="0.3">
      <c r="B190" s="268"/>
      <c r="C190" s="251"/>
      <c r="D190" s="280"/>
      <c r="E190" s="280"/>
      <c r="F190" s="251"/>
      <c r="G190" s="251"/>
      <c r="H190" s="251"/>
      <c r="I190" s="502"/>
      <c r="J190" s="248"/>
      <c r="K190" s="241"/>
      <c r="L190" s="241"/>
      <c r="M190" s="241"/>
      <c r="N190" s="243"/>
      <c r="O190" s="11" t="s">
        <v>29</v>
      </c>
      <c r="P190" s="372"/>
      <c r="Q190" s="251"/>
    </row>
    <row r="191" spans="2:17" ht="15.6" customHeight="1" x14ac:dyDescent="0.3">
      <c r="B191" s="268"/>
      <c r="C191" s="251"/>
      <c r="D191" s="280"/>
      <c r="E191" s="280"/>
      <c r="F191" s="251"/>
      <c r="G191" s="251"/>
      <c r="H191" s="251"/>
      <c r="I191" s="502"/>
      <c r="J191" s="248"/>
      <c r="K191" s="241"/>
      <c r="L191" s="241"/>
      <c r="M191" s="241"/>
      <c r="N191" s="243" t="s">
        <v>743</v>
      </c>
      <c r="O191" s="24" t="s">
        <v>854</v>
      </c>
      <c r="P191" s="372"/>
      <c r="Q191" s="251"/>
    </row>
    <row r="192" spans="2:17" ht="22.2" customHeight="1" x14ac:dyDescent="0.3">
      <c r="B192" s="268"/>
      <c r="C192" s="251"/>
      <c r="D192" s="280"/>
      <c r="E192" s="280"/>
      <c r="F192" s="251"/>
      <c r="G192" s="251"/>
      <c r="H192" s="251"/>
      <c r="I192" s="502"/>
      <c r="J192" s="248"/>
      <c r="K192" s="241"/>
      <c r="L192" s="241"/>
      <c r="M192" s="241"/>
      <c r="N192" s="243"/>
      <c r="O192" s="11" t="s">
        <v>29</v>
      </c>
      <c r="P192" s="372"/>
      <c r="Q192" s="251"/>
    </row>
    <row r="193" spans="2:17" ht="15.6" customHeight="1" x14ac:dyDescent="0.3">
      <c r="B193" s="268"/>
      <c r="C193" s="251"/>
      <c r="D193" s="280"/>
      <c r="E193" s="280"/>
      <c r="F193" s="251"/>
      <c r="G193" s="251"/>
      <c r="H193" s="251"/>
      <c r="I193" s="502"/>
      <c r="J193" s="248"/>
      <c r="K193" s="241"/>
      <c r="L193" s="241"/>
      <c r="M193" s="241"/>
      <c r="N193" s="243" t="s">
        <v>530</v>
      </c>
      <c r="O193" s="24" t="s">
        <v>799</v>
      </c>
      <c r="P193" s="372"/>
      <c r="Q193" s="251"/>
    </row>
    <row r="194" spans="2:17" ht="19.2" customHeight="1" x14ac:dyDescent="0.3">
      <c r="B194" s="269"/>
      <c r="C194" s="251"/>
      <c r="D194" s="281"/>
      <c r="E194" s="281"/>
      <c r="F194" s="251"/>
      <c r="G194" s="251"/>
      <c r="H194" s="251"/>
      <c r="I194" s="503"/>
      <c r="J194" s="249"/>
      <c r="K194" s="242"/>
      <c r="L194" s="242"/>
      <c r="M194" s="242"/>
      <c r="N194" s="243"/>
      <c r="O194" s="11" t="s">
        <v>29</v>
      </c>
      <c r="P194" s="373"/>
      <c r="Q194" s="252"/>
    </row>
    <row r="195" spans="2:17" ht="15.6" customHeight="1" x14ac:dyDescent="0.3">
      <c r="B195" s="267" t="s">
        <v>768</v>
      </c>
      <c r="C195" s="251"/>
      <c r="D195" s="279" t="s">
        <v>477</v>
      </c>
      <c r="E195" s="279" t="s">
        <v>18</v>
      </c>
      <c r="F195" s="251"/>
      <c r="G195" s="251"/>
      <c r="H195" s="251"/>
      <c r="I195" s="501">
        <f t="shared" ref="I195" si="20">L195+M195</f>
        <v>600000</v>
      </c>
      <c r="J195" s="247">
        <v>0</v>
      </c>
      <c r="K195" s="240">
        <v>0</v>
      </c>
      <c r="L195" s="240">
        <v>420000</v>
      </c>
      <c r="M195" s="240">
        <v>180000</v>
      </c>
      <c r="N195" s="243" t="s">
        <v>720</v>
      </c>
      <c r="O195" s="24" t="s">
        <v>206</v>
      </c>
      <c r="P195" s="371" t="s">
        <v>155</v>
      </c>
      <c r="Q195" s="250" t="s">
        <v>191</v>
      </c>
    </row>
    <row r="196" spans="2:17" ht="37.799999999999997" customHeight="1" x14ac:dyDescent="0.3">
      <c r="B196" s="268"/>
      <c r="C196" s="251"/>
      <c r="D196" s="280"/>
      <c r="E196" s="280"/>
      <c r="F196" s="251"/>
      <c r="G196" s="251"/>
      <c r="H196" s="251"/>
      <c r="I196" s="502"/>
      <c r="J196" s="248"/>
      <c r="K196" s="241"/>
      <c r="L196" s="241"/>
      <c r="M196" s="241"/>
      <c r="N196" s="243"/>
      <c r="O196" s="11" t="s">
        <v>29</v>
      </c>
      <c r="P196" s="372"/>
      <c r="Q196" s="251"/>
    </row>
    <row r="197" spans="2:17" ht="15.6" customHeight="1" x14ac:dyDescent="0.3">
      <c r="B197" s="268"/>
      <c r="C197" s="251"/>
      <c r="D197" s="280"/>
      <c r="E197" s="280"/>
      <c r="F197" s="251"/>
      <c r="G197" s="251"/>
      <c r="H197" s="251"/>
      <c r="I197" s="502"/>
      <c r="J197" s="248"/>
      <c r="K197" s="241"/>
      <c r="L197" s="241"/>
      <c r="M197" s="241"/>
      <c r="N197" s="243" t="s">
        <v>743</v>
      </c>
      <c r="O197" s="24" t="s">
        <v>855</v>
      </c>
      <c r="P197" s="372"/>
      <c r="Q197" s="251"/>
    </row>
    <row r="198" spans="2:17" ht="22.2" customHeight="1" x14ac:dyDescent="0.3">
      <c r="B198" s="268"/>
      <c r="C198" s="251"/>
      <c r="D198" s="280"/>
      <c r="E198" s="280"/>
      <c r="F198" s="251"/>
      <c r="G198" s="251"/>
      <c r="H198" s="251"/>
      <c r="I198" s="502"/>
      <c r="J198" s="248"/>
      <c r="K198" s="241"/>
      <c r="L198" s="241"/>
      <c r="M198" s="241"/>
      <c r="N198" s="243"/>
      <c r="O198" s="11" t="s">
        <v>29</v>
      </c>
      <c r="P198" s="372"/>
      <c r="Q198" s="251"/>
    </row>
    <row r="199" spans="2:17" ht="15.6" customHeight="1" x14ac:dyDescent="0.3">
      <c r="B199" s="268"/>
      <c r="C199" s="251"/>
      <c r="D199" s="280"/>
      <c r="E199" s="280"/>
      <c r="F199" s="251"/>
      <c r="G199" s="251"/>
      <c r="H199" s="251"/>
      <c r="I199" s="502"/>
      <c r="J199" s="248"/>
      <c r="K199" s="241"/>
      <c r="L199" s="241"/>
      <c r="M199" s="241"/>
      <c r="N199" s="243" t="s">
        <v>530</v>
      </c>
      <c r="O199" s="24" t="s">
        <v>799</v>
      </c>
      <c r="P199" s="372"/>
      <c r="Q199" s="251"/>
    </row>
    <row r="200" spans="2:17" ht="19.2" customHeight="1" x14ac:dyDescent="0.3">
      <c r="B200" s="269"/>
      <c r="C200" s="251"/>
      <c r="D200" s="281"/>
      <c r="E200" s="281"/>
      <c r="F200" s="251"/>
      <c r="G200" s="251"/>
      <c r="H200" s="251"/>
      <c r="I200" s="503"/>
      <c r="J200" s="249"/>
      <c r="K200" s="242"/>
      <c r="L200" s="242"/>
      <c r="M200" s="242"/>
      <c r="N200" s="243"/>
      <c r="O200" s="11" t="s">
        <v>29</v>
      </c>
      <c r="P200" s="373"/>
      <c r="Q200" s="252"/>
    </row>
    <row r="201" spans="2:17" ht="15.6" customHeight="1" x14ac:dyDescent="0.3">
      <c r="B201" s="267" t="s">
        <v>769</v>
      </c>
      <c r="C201" s="251"/>
      <c r="D201" s="279" t="s">
        <v>770</v>
      </c>
      <c r="E201" s="279" t="s">
        <v>18</v>
      </c>
      <c r="F201" s="251"/>
      <c r="G201" s="251"/>
      <c r="H201" s="251"/>
      <c r="I201" s="501">
        <f t="shared" ref="I201" si="21">L201+M201</f>
        <v>941000</v>
      </c>
      <c r="J201" s="247">
        <v>0</v>
      </c>
      <c r="K201" s="240">
        <v>0</v>
      </c>
      <c r="L201" s="240">
        <v>799850</v>
      </c>
      <c r="M201" s="240">
        <v>141150</v>
      </c>
      <c r="N201" s="243" t="s">
        <v>720</v>
      </c>
      <c r="O201" s="24" t="s">
        <v>856</v>
      </c>
      <c r="P201" s="371" t="s">
        <v>155</v>
      </c>
      <c r="Q201" s="250" t="s">
        <v>191</v>
      </c>
    </row>
    <row r="202" spans="2:17" ht="37.799999999999997" customHeight="1" x14ac:dyDescent="0.3">
      <c r="B202" s="268"/>
      <c r="C202" s="251"/>
      <c r="D202" s="280"/>
      <c r="E202" s="280"/>
      <c r="F202" s="251"/>
      <c r="G202" s="251"/>
      <c r="H202" s="251"/>
      <c r="I202" s="502"/>
      <c r="J202" s="248"/>
      <c r="K202" s="241"/>
      <c r="L202" s="241"/>
      <c r="M202" s="241"/>
      <c r="N202" s="243"/>
      <c r="O202" s="11" t="s">
        <v>29</v>
      </c>
      <c r="P202" s="372"/>
      <c r="Q202" s="251"/>
    </row>
    <row r="203" spans="2:17" ht="15.6" customHeight="1" x14ac:dyDescent="0.3">
      <c r="B203" s="268"/>
      <c r="C203" s="251"/>
      <c r="D203" s="280"/>
      <c r="E203" s="280"/>
      <c r="F203" s="251"/>
      <c r="G203" s="251"/>
      <c r="H203" s="251"/>
      <c r="I203" s="502"/>
      <c r="J203" s="248"/>
      <c r="K203" s="241"/>
      <c r="L203" s="241"/>
      <c r="M203" s="241"/>
      <c r="N203" s="243" t="s">
        <v>743</v>
      </c>
      <c r="O203" s="24" t="s">
        <v>857</v>
      </c>
      <c r="P203" s="372"/>
      <c r="Q203" s="251"/>
    </row>
    <row r="204" spans="2:17" ht="22.2" customHeight="1" x14ac:dyDescent="0.3">
      <c r="B204" s="268"/>
      <c r="C204" s="251"/>
      <c r="D204" s="280"/>
      <c r="E204" s="280"/>
      <c r="F204" s="251"/>
      <c r="G204" s="251"/>
      <c r="H204" s="251"/>
      <c r="I204" s="502"/>
      <c r="J204" s="248"/>
      <c r="K204" s="241"/>
      <c r="L204" s="241"/>
      <c r="M204" s="241"/>
      <c r="N204" s="243"/>
      <c r="O204" s="11" t="s">
        <v>29</v>
      </c>
      <c r="P204" s="372"/>
      <c r="Q204" s="251"/>
    </row>
    <row r="205" spans="2:17" ht="15.6" customHeight="1" x14ac:dyDescent="0.3">
      <c r="B205" s="268"/>
      <c r="C205" s="251"/>
      <c r="D205" s="280"/>
      <c r="E205" s="280"/>
      <c r="F205" s="251"/>
      <c r="G205" s="251"/>
      <c r="H205" s="251"/>
      <c r="I205" s="502"/>
      <c r="J205" s="248"/>
      <c r="K205" s="241"/>
      <c r="L205" s="241"/>
      <c r="M205" s="241"/>
      <c r="N205" s="243" t="s">
        <v>530</v>
      </c>
      <c r="O205" s="24" t="s">
        <v>799</v>
      </c>
      <c r="P205" s="372"/>
      <c r="Q205" s="251"/>
    </row>
    <row r="206" spans="2:17" ht="19.2" customHeight="1" x14ac:dyDescent="0.3">
      <c r="B206" s="269"/>
      <c r="C206" s="251"/>
      <c r="D206" s="281"/>
      <c r="E206" s="281"/>
      <c r="F206" s="251"/>
      <c r="G206" s="251"/>
      <c r="H206" s="251"/>
      <c r="I206" s="503"/>
      <c r="J206" s="249"/>
      <c r="K206" s="242"/>
      <c r="L206" s="242"/>
      <c r="M206" s="242"/>
      <c r="N206" s="243"/>
      <c r="O206" s="11" t="s">
        <v>29</v>
      </c>
      <c r="P206" s="373"/>
      <c r="Q206" s="252"/>
    </row>
    <row r="207" spans="2:17" ht="15.6" customHeight="1" x14ac:dyDescent="0.3">
      <c r="B207" s="267" t="s">
        <v>771</v>
      </c>
      <c r="C207" s="251"/>
      <c r="D207" s="279" t="s">
        <v>770</v>
      </c>
      <c r="E207" s="279" t="s">
        <v>18</v>
      </c>
      <c r="F207" s="251"/>
      <c r="G207" s="251"/>
      <c r="H207" s="251"/>
      <c r="I207" s="501">
        <f t="shared" ref="I207" si="22">L207+M207</f>
        <v>1735295</v>
      </c>
      <c r="J207" s="247">
        <v>0</v>
      </c>
      <c r="K207" s="240">
        <v>0</v>
      </c>
      <c r="L207" s="240">
        <v>1475000</v>
      </c>
      <c r="M207" s="240">
        <v>260295</v>
      </c>
      <c r="N207" s="243" t="s">
        <v>720</v>
      </c>
      <c r="O207" s="24" t="s">
        <v>858</v>
      </c>
      <c r="P207" s="371" t="s">
        <v>153</v>
      </c>
      <c r="Q207" s="250" t="s">
        <v>191</v>
      </c>
    </row>
    <row r="208" spans="2:17" ht="37.799999999999997" customHeight="1" x14ac:dyDescent="0.3">
      <c r="B208" s="268"/>
      <c r="C208" s="251"/>
      <c r="D208" s="280"/>
      <c r="E208" s="280"/>
      <c r="F208" s="251"/>
      <c r="G208" s="251"/>
      <c r="H208" s="251"/>
      <c r="I208" s="502"/>
      <c r="J208" s="248"/>
      <c r="K208" s="241"/>
      <c r="L208" s="241"/>
      <c r="M208" s="241"/>
      <c r="N208" s="243"/>
      <c r="O208" s="11" t="s">
        <v>29</v>
      </c>
      <c r="P208" s="372"/>
      <c r="Q208" s="251"/>
    </row>
    <row r="209" spans="2:17" ht="15.6" customHeight="1" x14ac:dyDescent="0.3">
      <c r="B209" s="268"/>
      <c r="C209" s="251"/>
      <c r="D209" s="280"/>
      <c r="E209" s="280"/>
      <c r="F209" s="251"/>
      <c r="G209" s="251"/>
      <c r="H209" s="251"/>
      <c r="I209" s="502"/>
      <c r="J209" s="248"/>
      <c r="K209" s="241"/>
      <c r="L209" s="241"/>
      <c r="M209" s="241"/>
      <c r="N209" s="243" t="s">
        <v>743</v>
      </c>
      <c r="O209" s="24" t="s">
        <v>859</v>
      </c>
      <c r="P209" s="372"/>
      <c r="Q209" s="251"/>
    </row>
    <row r="210" spans="2:17" ht="22.2" customHeight="1" x14ac:dyDescent="0.3">
      <c r="B210" s="268"/>
      <c r="C210" s="251"/>
      <c r="D210" s="280"/>
      <c r="E210" s="280"/>
      <c r="F210" s="251"/>
      <c r="G210" s="251"/>
      <c r="H210" s="251"/>
      <c r="I210" s="502"/>
      <c r="J210" s="248"/>
      <c r="K210" s="241"/>
      <c r="L210" s="241"/>
      <c r="M210" s="241"/>
      <c r="N210" s="243"/>
      <c r="O210" s="11" t="s">
        <v>29</v>
      </c>
      <c r="P210" s="372"/>
      <c r="Q210" s="251"/>
    </row>
    <row r="211" spans="2:17" ht="15.6" customHeight="1" x14ac:dyDescent="0.3">
      <c r="B211" s="268"/>
      <c r="C211" s="251"/>
      <c r="D211" s="280"/>
      <c r="E211" s="280"/>
      <c r="F211" s="251"/>
      <c r="G211" s="251"/>
      <c r="H211" s="251"/>
      <c r="I211" s="502"/>
      <c r="J211" s="248"/>
      <c r="K211" s="241"/>
      <c r="L211" s="241"/>
      <c r="M211" s="241"/>
      <c r="N211" s="243" t="s">
        <v>530</v>
      </c>
      <c r="O211" s="24" t="s">
        <v>799</v>
      </c>
      <c r="P211" s="372"/>
      <c r="Q211" s="251"/>
    </row>
    <row r="212" spans="2:17" ht="19.2" customHeight="1" x14ac:dyDescent="0.3">
      <c r="B212" s="268"/>
      <c r="C212" s="251"/>
      <c r="D212" s="280"/>
      <c r="E212" s="280"/>
      <c r="F212" s="251"/>
      <c r="G212" s="251"/>
      <c r="H212" s="251"/>
      <c r="I212" s="502"/>
      <c r="J212" s="248"/>
      <c r="K212" s="241"/>
      <c r="L212" s="241"/>
      <c r="M212" s="241"/>
      <c r="N212" s="243"/>
      <c r="O212" s="11" t="s">
        <v>29</v>
      </c>
      <c r="P212" s="372"/>
      <c r="Q212" s="251"/>
    </row>
    <row r="213" spans="2:17" ht="15.6" customHeight="1" x14ac:dyDescent="0.3">
      <c r="B213" s="268"/>
      <c r="C213" s="251"/>
      <c r="D213" s="280"/>
      <c r="E213" s="280"/>
      <c r="F213" s="251"/>
      <c r="G213" s="251"/>
      <c r="H213" s="251"/>
      <c r="I213" s="502"/>
      <c r="J213" s="248"/>
      <c r="K213" s="241"/>
      <c r="L213" s="241"/>
      <c r="M213" s="241"/>
      <c r="N213" s="243" t="s">
        <v>740</v>
      </c>
      <c r="O213" s="24" t="s">
        <v>860</v>
      </c>
      <c r="P213" s="372"/>
      <c r="Q213" s="251"/>
    </row>
    <row r="214" spans="2:17" ht="36" customHeight="1" x14ac:dyDescent="0.3">
      <c r="B214" s="268"/>
      <c r="C214" s="251"/>
      <c r="D214" s="280"/>
      <c r="E214" s="280"/>
      <c r="F214" s="251"/>
      <c r="G214" s="251"/>
      <c r="H214" s="251"/>
      <c r="I214" s="502"/>
      <c r="J214" s="248"/>
      <c r="K214" s="241"/>
      <c r="L214" s="241"/>
      <c r="M214" s="241"/>
      <c r="N214" s="243"/>
      <c r="O214" s="11" t="s">
        <v>29</v>
      </c>
      <c r="P214" s="372"/>
      <c r="Q214" s="251"/>
    </row>
    <row r="215" spans="2:17" ht="15.6" customHeight="1" x14ac:dyDescent="0.3">
      <c r="B215" s="268"/>
      <c r="C215" s="251"/>
      <c r="D215" s="280"/>
      <c r="E215" s="280"/>
      <c r="F215" s="251"/>
      <c r="G215" s="251"/>
      <c r="H215" s="251"/>
      <c r="I215" s="502"/>
      <c r="J215" s="248"/>
      <c r="K215" s="241"/>
      <c r="L215" s="241"/>
      <c r="M215" s="241"/>
      <c r="N215" s="243" t="s">
        <v>742</v>
      </c>
      <c r="O215" s="24" t="s">
        <v>861</v>
      </c>
      <c r="P215" s="372"/>
      <c r="Q215" s="251"/>
    </row>
    <row r="216" spans="2:17" ht="19.2" customHeight="1" x14ac:dyDescent="0.3">
      <c r="B216" s="269"/>
      <c r="C216" s="251"/>
      <c r="D216" s="281"/>
      <c r="E216" s="281"/>
      <c r="F216" s="251"/>
      <c r="G216" s="251"/>
      <c r="H216" s="251"/>
      <c r="I216" s="503"/>
      <c r="J216" s="249"/>
      <c r="K216" s="242"/>
      <c r="L216" s="242"/>
      <c r="M216" s="242"/>
      <c r="N216" s="243"/>
      <c r="O216" s="11" t="s">
        <v>29</v>
      </c>
      <c r="P216" s="373"/>
      <c r="Q216" s="252"/>
    </row>
    <row r="217" spans="2:17" ht="15.6" customHeight="1" x14ac:dyDescent="0.3">
      <c r="B217" s="267" t="s">
        <v>772</v>
      </c>
      <c r="C217" s="251"/>
      <c r="D217" s="279" t="s">
        <v>770</v>
      </c>
      <c r="E217" s="279" t="s">
        <v>216</v>
      </c>
      <c r="F217" s="251"/>
      <c r="G217" s="251"/>
      <c r="H217" s="251"/>
      <c r="I217" s="501">
        <f t="shared" ref="I217" si="23">L217+M217</f>
        <v>1300000</v>
      </c>
      <c r="J217" s="247">
        <v>0</v>
      </c>
      <c r="K217" s="240">
        <v>0</v>
      </c>
      <c r="L217" s="240">
        <v>1105000</v>
      </c>
      <c r="M217" s="240">
        <v>195000</v>
      </c>
      <c r="N217" s="243" t="s">
        <v>720</v>
      </c>
      <c r="O217" s="24" t="s">
        <v>862</v>
      </c>
      <c r="P217" s="371" t="s">
        <v>185</v>
      </c>
      <c r="Q217" s="250" t="s">
        <v>200</v>
      </c>
    </row>
    <row r="218" spans="2:17" ht="37.799999999999997" customHeight="1" x14ac:dyDescent="0.3">
      <c r="B218" s="268"/>
      <c r="C218" s="251"/>
      <c r="D218" s="280"/>
      <c r="E218" s="280"/>
      <c r="F218" s="251"/>
      <c r="G218" s="251"/>
      <c r="H218" s="251"/>
      <c r="I218" s="502"/>
      <c r="J218" s="248"/>
      <c r="K218" s="241"/>
      <c r="L218" s="241"/>
      <c r="M218" s="241"/>
      <c r="N218" s="243"/>
      <c r="O218" s="11" t="s">
        <v>29</v>
      </c>
      <c r="P218" s="372"/>
      <c r="Q218" s="251"/>
    </row>
    <row r="219" spans="2:17" ht="15.6" customHeight="1" x14ac:dyDescent="0.3">
      <c r="B219" s="268"/>
      <c r="C219" s="251"/>
      <c r="D219" s="280"/>
      <c r="E219" s="280"/>
      <c r="F219" s="251"/>
      <c r="G219" s="251"/>
      <c r="H219" s="251"/>
      <c r="I219" s="502"/>
      <c r="J219" s="248"/>
      <c r="K219" s="241"/>
      <c r="L219" s="241"/>
      <c r="M219" s="241"/>
      <c r="N219" s="243" t="s">
        <v>743</v>
      </c>
      <c r="O219" s="24" t="s">
        <v>863</v>
      </c>
      <c r="P219" s="372"/>
      <c r="Q219" s="251"/>
    </row>
    <row r="220" spans="2:17" ht="22.2" customHeight="1" x14ac:dyDescent="0.3">
      <c r="B220" s="268"/>
      <c r="C220" s="251"/>
      <c r="D220" s="280"/>
      <c r="E220" s="280"/>
      <c r="F220" s="251"/>
      <c r="G220" s="251"/>
      <c r="H220" s="251"/>
      <c r="I220" s="502"/>
      <c r="J220" s="248"/>
      <c r="K220" s="241"/>
      <c r="L220" s="241"/>
      <c r="M220" s="241"/>
      <c r="N220" s="243"/>
      <c r="O220" s="11" t="s">
        <v>29</v>
      </c>
      <c r="P220" s="372"/>
      <c r="Q220" s="251"/>
    </row>
    <row r="221" spans="2:17" ht="15.6" customHeight="1" x14ac:dyDescent="0.3">
      <c r="B221" s="268"/>
      <c r="C221" s="251"/>
      <c r="D221" s="280"/>
      <c r="E221" s="280"/>
      <c r="F221" s="251"/>
      <c r="G221" s="251"/>
      <c r="H221" s="251"/>
      <c r="I221" s="502"/>
      <c r="J221" s="248"/>
      <c r="K221" s="241"/>
      <c r="L221" s="241"/>
      <c r="M221" s="241"/>
      <c r="N221" s="243" t="s">
        <v>530</v>
      </c>
      <c r="O221" s="24" t="s">
        <v>799</v>
      </c>
      <c r="P221" s="372"/>
      <c r="Q221" s="251"/>
    </row>
    <row r="222" spans="2:17" ht="19.2" customHeight="1" x14ac:dyDescent="0.3">
      <c r="B222" s="269"/>
      <c r="C222" s="251"/>
      <c r="D222" s="281"/>
      <c r="E222" s="281"/>
      <c r="F222" s="251"/>
      <c r="G222" s="251"/>
      <c r="H222" s="251"/>
      <c r="I222" s="503"/>
      <c r="J222" s="249"/>
      <c r="K222" s="242"/>
      <c r="L222" s="242"/>
      <c r="M222" s="242"/>
      <c r="N222" s="243"/>
      <c r="O222" s="11" t="s">
        <v>29</v>
      </c>
      <c r="P222" s="373"/>
      <c r="Q222" s="252"/>
    </row>
    <row r="223" spans="2:17" ht="15.6" customHeight="1" x14ac:dyDescent="0.3">
      <c r="B223" s="267" t="s">
        <v>773</v>
      </c>
      <c r="C223" s="251"/>
      <c r="D223" s="279" t="s">
        <v>770</v>
      </c>
      <c r="E223" s="279" t="s">
        <v>18</v>
      </c>
      <c r="F223" s="251"/>
      <c r="G223" s="251"/>
      <c r="H223" s="251"/>
      <c r="I223" s="501">
        <f t="shared" ref="I223" si="24">L223+M223</f>
        <v>323000</v>
      </c>
      <c r="J223" s="247">
        <v>0</v>
      </c>
      <c r="K223" s="240">
        <v>0</v>
      </c>
      <c r="L223" s="240">
        <v>274550</v>
      </c>
      <c r="M223" s="240">
        <v>48450</v>
      </c>
      <c r="N223" s="243" t="s">
        <v>720</v>
      </c>
      <c r="O223" s="24" t="s">
        <v>879</v>
      </c>
      <c r="P223" s="371" t="s">
        <v>155</v>
      </c>
      <c r="Q223" s="250" t="s">
        <v>200</v>
      </c>
    </row>
    <row r="224" spans="2:17" ht="37.799999999999997" customHeight="1" x14ac:dyDescent="0.3">
      <c r="B224" s="268"/>
      <c r="C224" s="251"/>
      <c r="D224" s="280"/>
      <c r="E224" s="280"/>
      <c r="F224" s="251"/>
      <c r="G224" s="251"/>
      <c r="H224" s="251"/>
      <c r="I224" s="502"/>
      <c r="J224" s="248"/>
      <c r="K224" s="241"/>
      <c r="L224" s="241"/>
      <c r="M224" s="241"/>
      <c r="N224" s="243"/>
      <c r="O224" s="11" t="s">
        <v>29</v>
      </c>
      <c r="P224" s="372"/>
      <c r="Q224" s="251"/>
    </row>
    <row r="225" spans="2:17" ht="15.6" customHeight="1" x14ac:dyDescent="0.3">
      <c r="B225" s="268"/>
      <c r="C225" s="251"/>
      <c r="D225" s="280"/>
      <c r="E225" s="280"/>
      <c r="F225" s="251"/>
      <c r="G225" s="251"/>
      <c r="H225" s="251"/>
      <c r="I225" s="502"/>
      <c r="J225" s="248"/>
      <c r="K225" s="241"/>
      <c r="L225" s="241"/>
      <c r="M225" s="241"/>
      <c r="N225" s="243" t="s">
        <v>743</v>
      </c>
      <c r="O225" s="24" t="s">
        <v>880</v>
      </c>
      <c r="P225" s="372"/>
      <c r="Q225" s="251"/>
    </row>
    <row r="226" spans="2:17" ht="22.2" customHeight="1" x14ac:dyDescent="0.3">
      <c r="B226" s="268"/>
      <c r="C226" s="251"/>
      <c r="D226" s="280"/>
      <c r="E226" s="280"/>
      <c r="F226" s="251"/>
      <c r="G226" s="251"/>
      <c r="H226" s="251"/>
      <c r="I226" s="502"/>
      <c r="J226" s="248"/>
      <c r="K226" s="241"/>
      <c r="L226" s="241"/>
      <c r="M226" s="241"/>
      <c r="N226" s="243"/>
      <c r="O226" s="11" t="s">
        <v>29</v>
      </c>
      <c r="P226" s="372"/>
      <c r="Q226" s="251"/>
    </row>
    <row r="227" spans="2:17" ht="15.6" customHeight="1" x14ac:dyDescent="0.3">
      <c r="B227" s="268"/>
      <c r="C227" s="251"/>
      <c r="D227" s="280"/>
      <c r="E227" s="280"/>
      <c r="F227" s="251"/>
      <c r="G227" s="251"/>
      <c r="H227" s="251"/>
      <c r="I227" s="502"/>
      <c r="J227" s="248"/>
      <c r="K227" s="241"/>
      <c r="L227" s="241"/>
      <c r="M227" s="241"/>
      <c r="N227" s="243" t="s">
        <v>530</v>
      </c>
      <c r="O227" s="24" t="s">
        <v>799</v>
      </c>
      <c r="P227" s="372"/>
      <c r="Q227" s="251"/>
    </row>
    <row r="228" spans="2:17" ht="19.2" customHeight="1" x14ac:dyDescent="0.3">
      <c r="B228" s="269"/>
      <c r="C228" s="251"/>
      <c r="D228" s="281"/>
      <c r="E228" s="281"/>
      <c r="F228" s="251"/>
      <c r="G228" s="251"/>
      <c r="H228" s="251"/>
      <c r="I228" s="503"/>
      <c r="J228" s="249"/>
      <c r="K228" s="242"/>
      <c r="L228" s="242"/>
      <c r="M228" s="242"/>
      <c r="N228" s="243"/>
      <c r="O228" s="11" t="s">
        <v>29</v>
      </c>
      <c r="P228" s="373"/>
      <c r="Q228" s="252"/>
    </row>
    <row r="229" spans="2:17" ht="15.6" customHeight="1" x14ac:dyDescent="0.3">
      <c r="B229" s="267" t="s">
        <v>774</v>
      </c>
      <c r="C229" s="251"/>
      <c r="D229" s="279" t="s">
        <v>770</v>
      </c>
      <c r="E229" s="279" t="s">
        <v>18</v>
      </c>
      <c r="F229" s="251"/>
      <c r="G229" s="251"/>
      <c r="H229" s="251"/>
      <c r="I229" s="501">
        <f t="shared" ref="I229" si="25">L229+M229</f>
        <v>176000</v>
      </c>
      <c r="J229" s="247">
        <v>0</v>
      </c>
      <c r="K229" s="240">
        <v>0</v>
      </c>
      <c r="L229" s="240">
        <v>149600</v>
      </c>
      <c r="M229" s="240">
        <v>26400</v>
      </c>
      <c r="N229" s="243" t="s">
        <v>720</v>
      </c>
      <c r="O229" s="24" t="s">
        <v>864</v>
      </c>
      <c r="P229" s="371" t="s">
        <v>155</v>
      </c>
      <c r="Q229" s="250" t="s">
        <v>800</v>
      </c>
    </row>
    <row r="230" spans="2:17" ht="37.799999999999997" customHeight="1" x14ac:dyDescent="0.3">
      <c r="B230" s="268"/>
      <c r="C230" s="251"/>
      <c r="D230" s="280"/>
      <c r="E230" s="280"/>
      <c r="F230" s="251"/>
      <c r="G230" s="251"/>
      <c r="H230" s="251"/>
      <c r="I230" s="502"/>
      <c r="J230" s="248"/>
      <c r="K230" s="241"/>
      <c r="L230" s="241"/>
      <c r="M230" s="241"/>
      <c r="N230" s="243"/>
      <c r="O230" s="11" t="s">
        <v>29</v>
      </c>
      <c r="P230" s="372"/>
      <c r="Q230" s="251"/>
    </row>
    <row r="231" spans="2:17" ht="15.6" customHeight="1" x14ac:dyDescent="0.3">
      <c r="B231" s="268"/>
      <c r="C231" s="251"/>
      <c r="D231" s="280"/>
      <c r="E231" s="280"/>
      <c r="F231" s="251"/>
      <c r="G231" s="251"/>
      <c r="H231" s="251"/>
      <c r="I231" s="502"/>
      <c r="J231" s="248"/>
      <c r="K231" s="241"/>
      <c r="L231" s="241"/>
      <c r="M231" s="241"/>
      <c r="N231" s="243" t="s">
        <v>743</v>
      </c>
      <c r="O231" s="24" t="s">
        <v>840</v>
      </c>
      <c r="P231" s="372"/>
      <c r="Q231" s="251"/>
    </row>
    <row r="232" spans="2:17" ht="22.2" customHeight="1" x14ac:dyDescent="0.3">
      <c r="B232" s="268"/>
      <c r="C232" s="251"/>
      <c r="D232" s="280"/>
      <c r="E232" s="280"/>
      <c r="F232" s="251"/>
      <c r="G232" s="251"/>
      <c r="H232" s="251"/>
      <c r="I232" s="502"/>
      <c r="J232" s="248"/>
      <c r="K232" s="241"/>
      <c r="L232" s="241"/>
      <c r="M232" s="241"/>
      <c r="N232" s="243"/>
      <c r="O232" s="11" t="s">
        <v>29</v>
      </c>
      <c r="P232" s="372"/>
      <c r="Q232" s="251"/>
    </row>
    <row r="233" spans="2:17" ht="15.6" customHeight="1" x14ac:dyDescent="0.3">
      <c r="B233" s="268"/>
      <c r="C233" s="251"/>
      <c r="D233" s="280"/>
      <c r="E233" s="280"/>
      <c r="F233" s="251"/>
      <c r="G233" s="251"/>
      <c r="H233" s="251"/>
      <c r="I233" s="502"/>
      <c r="J233" s="248"/>
      <c r="K233" s="241"/>
      <c r="L233" s="241"/>
      <c r="M233" s="241"/>
      <c r="N233" s="243" t="s">
        <v>530</v>
      </c>
      <c r="O233" s="24" t="s">
        <v>799</v>
      </c>
      <c r="P233" s="372"/>
      <c r="Q233" s="251"/>
    </row>
    <row r="234" spans="2:17" ht="19.2" customHeight="1" x14ac:dyDescent="0.3">
      <c r="B234" s="269"/>
      <c r="C234" s="251"/>
      <c r="D234" s="281"/>
      <c r="E234" s="281"/>
      <c r="F234" s="251"/>
      <c r="G234" s="251"/>
      <c r="H234" s="251"/>
      <c r="I234" s="503"/>
      <c r="J234" s="249"/>
      <c r="K234" s="242"/>
      <c r="L234" s="242"/>
      <c r="M234" s="242"/>
      <c r="N234" s="243"/>
      <c r="O234" s="11" t="s">
        <v>29</v>
      </c>
      <c r="P234" s="373"/>
      <c r="Q234" s="252"/>
    </row>
    <row r="235" spans="2:17" ht="15.6" customHeight="1" x14ac:dyDescent="0.3">
      <c r="B235" s="279" t="s">
        <v>775</v>
      </c>
      <c r="C235" s="251"/>
      <c r="D235" s="279" t="s">
        <v>770</v>
      </c>
      <c r="E235" s="279" t="s">
        <v>18</v>
      </c>
      <c r="F235" s="251"/>
      <c r="G235" s="251"/>
      <c r="H235" s="251"/>
      <c r="I235" s="501">
        <f t="shared" ref="I235" si="26">L235+M235</f>
        <v>3692122.63</v>
      </c>
      <c r="J235" s="247">
        <v>0</v>
      </c>
      <c r="K235" s="240">
        <v>0</v>
      </c>
      <c r="L235" s="240">
        <v>3138304.23</v>
      </c>
      <c r="M235" s="240">
        <v>553818.4</v>
      </c>
      <c r="N235" s="243" t="s">
        <v>720</v>
      </c>
      <c r="O235" s="24" t="s">
        <v>799</v>
      </c>
      <c r="P235" s="371" t="s">
        <v>159</v>
      </c>
      <c r="Q235" s="250" t="s">
        <v>191</v>
      </c>
    </row>
    <row r="236" spans="2:17" ht="37.799999999999997" customHeight="1" x14ac:dyDescent="0.3">
      <c r="B236" s="280"/>
      <c r="C236" s="251"/>
      <c r="D236" s="280"/>
      <c r="E236" s="280"/>
      <c r="F236" s="251"/>
      <c r="G236" s="251"/>
      <c r="H236" s="251"/>
      <c r="I236" s="502"/>
      <c r="J236" s="248"/>
      <c r="K236" s="241"/>
      <c r="L236" s="241"/>
      <c r="M236" s="241"/>
      <c r="N236" s="243"/>
      <c r="O236" s="11" t="s">
        <v>29</v>
      </c>
      <c r="P236" s="372"/>
      <c r="Q236" s="251"/>
    </row>
    <row r="237" spans="2:17" ht="15.6" customHeight="1" x14ac:dyDescent="0.3">
      <c r="B237" s="280"/>
      <c r="C237" s="251"/>
      <c r="D237" s="280"/>
      <c r="E237" s="280"/>
      <c r="F237" s="251"/>
      <c r="G237" s="251"/>
      <c r="H237" s="251"/>
      <c r="I237" s="502"/>
      <c r="J237" s="248"/>
      <c r="K237" s="241"/>
      <c r="L237" s="241"/>
      <c r="M237" s="241"/>
      <c r="N237" s="243" t="s">
        <v>743</v>
      </c>
      <c r="O237" s="24" t="s">
        <v>865</v>
      </c>
      <c r="P237" s="372"/>
      <c r="Q237" s="251"/>
    </row>
    <row r="238" spans="2:17" ht="22.2" customHeight="1" x14ac:dyDescent="0.3">
      <c r="B238" s="280"/>
      <c r="C238" s="251"/>
      <c r="D238" s="280"/>
      <c r="E238" s="280"/>
      <c r="F238" s="251"/>
      <c r="G238" s="251"/>
      <c r="H238" s="251"/>
      <c r="I238" s="502"/>
      <c r="J238" s="248"/>
      <c r="K238" s="241"/>
      <c r="L238" s="241"/>
      <c r="M238" s="241"/>
      <c r="N238" s="243"/>
      <c r="O238" s="11" t="s">
        <v>29</v>
      </c>
      <c r="P238" s="372"/>
      <c r="Q238" s="251"/>
    </row>
    <row r="239" spans="2:17" ht="15.6" customHeight="1" x14ac:dyDescent="0.3">
      <c r="B239" s="280"/>
      <c r="C239" s="251"/>
      <c r="D239" s="280"/>
      <c r="E239" s="280"/>
      <c r="F239" s="251"/>
      <c r="G239" s="251"/>
      <c r="H239" s="251"/>
      <c r="I239" s="502"/>
      <c r="J239" s="248"/>
      <c r="K239" s="241"/>
      <c r="L239" s="241"/>
      <c r="M239" s="241"/>
      <c r="N239" s="243" t="s">
        <v>530</v>
      </c>
      <c r="O239" s="24" t="s">
        <v>799</v>
      </c>
      <c r="P239" s="372"/>
      <c r="Q239" s="251"/>
    </row>
    <row r="240" spans="2:17" ht="19.2" customHeight="1" x14ac:dyDescent="0.3">
      <c r="B240" s="280"/>
      <c r="C240" s="251"/>
      <c r="D240" s="280"/>
      <c r="E240" s="280"/>
      <c r="F240" s="251"/>
      <c r="G240" s="251"/>
      <c r="H240" s="251"/>
      <c r="I240" s="502"/>
      <c r="J240" s="248"/>
      <c r="K240" s="241"/>
      <c r="L240" s="241"/>
      <c r="M240" s="241"/>
      <c r="N240" s="243"/>
      <c r="O240" s="11" t="s">
        <v>29</v>
      </c>
      <c r="P240" s="372"/>
      <c r="Q240" s="251"/>
    </row>
    <row r="241" spans="2:17" ht="15.6" customHeight="1" x14ac:dyDescent="0.3">
      <c r="B241" s="280"/>
      <c r="C241" s="251"/>
      <c r="D241" s="280"/>
      <c r="E241" s="280"/>
      <c r="F241" s="251"/>
      <c r="G241" s="251"/>
      <c r="H241" s="251"/>
      <c r="I241" s="502"/>
      <c r="J241" s="248"/>
      <c r="K241" s="241"/>
      <c r="L241" s="241"/>
      <c r="M241" s="241"/>
      <c r="N241" s="243" t="s">
        <v>740</v>
      </c>
      <c r="O241" s="24" t="s">
        <v>866</v>
      </c>
      <c r="P241" s="372"/>
      <c r="Q241" s="251"/>
    </row>
    <row r="242" spans="2:17" ht="36" customHeight="1" x14ac:dyDescent="0.3">
      <c r="B242" s="280"/>
      <c r="C242" s="251"/>
      <c r="D242" s="280"/>
      <c r="E242" s="280"/>
      <c r="F242" s="251"/>
      <c r="G242" s="251"/>
      <c r="H242" s="251"/>
      <c r="I242" s="502"/>
      <c r="J242" s="248"/>
      <c r="K242" s="241"/>
      <c r="L242" s="241"/>
      <c r="M242" s="241"/>
      <c r="N242" s="243"/>
      <c r="O242" s="11" t="s">
        <v>29</v>
      </c>
      <c r="P242" s="372"/>
      <c r="Q242" s="251"/>
    </row>
    <row r="243" spans="2:17" ht="15.6" customHeight="1" x14ac:dyDescent="0.3">
      <c r="B243" s="280"/>
      <c r="C243" s="251"/>
      <c r="D243" s="280"/>
      <c r="E243" s="280"/>
      <c r="F243" s="251"/>
      <c r="G243" s="251"/>
      <c r="H243" s="251"/>
      <c r="I243" s="502"/>
      <c r="J243" s="248"/>
      <c r="K243" s="241"/>
      <c r="L243" s="241"/>
      <c r="M243" s="241"/>
      <c r="N243" s="243" t="s">
        <v>742</v>
      </c>
      <c r="O243" s="24" t="s">
        <v>856</v>
      </c>
      <c r="P243" s="372"/>
      <c r="Q243" s="251"/>
    </row>
    <row r="244" spans="2:17" ht="19.2" customHeight="1" x14ac:dyDescent="0.3">
      <c r="B244" s="281"/>
      <c r="C244" s="251"/>
      <c r="D244" s="281"/>
      <c r="E244" s="281"/>
      <c r="F244" s="251"/>
      <c r="G244" s="251"/>
      <c r="H244" s="251"/>
      <c r="I244" s="503"/>
      <c r="J244" s="249"/>
      <c r="K244" s="242"/>
      <c r="L244" s="242"/>
      <c r="M244" s="242"/>
      <c r="N244" s="243"/>
      <c r="O244" s="11" t="s">
        <v>29</v>
      </c>
      <c r="P244" s="373"/>
      <c r="Q244" s="252"/>
    </row>
    <row r="245" spans="2:17" ht="15.6" customHeight="1" x14ac:dyDescent="0.3">
      <c r="B245" s="267" t="s">
        <v>776</v>
      </c>
      <c r="C245" s="251"/>
      <c r="D245" s="279" t="s">
        <v>770</v>
      </c>
      <c r="E245" s="279" t="s">
        <v>18</v>
      </c>
      <c r="F245" s="251"/>
      <c r="G245" s="251"/>
      <c r="H245" s="251"/>
      <c r="I245" s="501">
        <f t="shared" ref="I245" si="27">L245+M245</f>
        <v>700000</v>
      </c>
      <c r="J245" s="247">
        <v>0</v>
      </c>
      <c r="K245" s="240">
        <v>0</v>
      </c>
      <c r="L245" s="240">
        <v>595000</v>
      </c>
      <c r="M245" s="240">
        <v>105000</v>
      </c>
      <c r="N245" s="243" t="s">
        <v>720</v>
      </c>
      <c r="O245" s="24" t="s">
        <v>867</v>
      </c>
      <c r="P245" s="371" t="s">
        <v>151</v>
      </c>
      <c r="Q245" s="250" t="s">
        <v>183</v>
      </c>
    </row>
    <row r="246" spans="2:17" ht="37.799999999999997" customHeight="1" x14ac:dyDescent="0.3">
      <c r="B246" s="268"/>
      <c r="C246" s="251"/>
      <c r="D246" s="280"/>
      <c r="E246" s="280"/>
      <c r="F246" s="251"/>
      <c r="G246" s="251"/>
      <c r="H246" s="251"/>
      <c r="I246" s="502"/>
      <c r="J246" s="248"/>
      <c r="K246" s="241"/>
      <c r="L246" s="241"/>
      <c r="M246" s="241"/>
      <c r="N246" s="243"/>
      <c r="O246" s="11" t="s">
        <v>29</v>
      </c>
      <c r="P246" s="372"/>
      <c r="Q246" s="251"/>
    </row>
    <row r="247" spans="2:17" ht="15.6" customHeight="1" x14ac:dyDescent="0.3">
      <c r="B247" s="268"/>
      <c r="C247" s="251"/>
      <c r="D247" s="280"/>
      <c r="E247" s="280"/>
      <c r="F247" s="251"/>
      <c r="G247" s="251"/>
      <c r="H247" s="251"/>
      <c r="I247" s="502"/>
      <c r="J247" s="248"/>
      <c r="K247" s="241"/>
      <c r="L247" s="241"/>
      <c r="M247" s="241"/>
      <c r="N247" s="243" t="s">
        <v>743</v>
      </c>
      <c r="O247" s="24" t="s">
        <v>868</v>
      </c>
      <c r="P247" s="372"/>
      <c r="Q247" s="251"/>
    </row>
    <row r="248" spans="2:17" ht="22.2" customHeight="1" x14ac:dyDescent="0.3">
      <c r="B248" s="268"/>
      <c r="C248" s="251"/>
      <c r="D248" s="280"/>
      <c r="E248" s="280"/>
      <c r="F248" s="251"/>
      <c r="G248" s="251"/>
      <c r="H248" s="251"/>
      <c r="I248" s="502"/>
      <c r="J248" s="248"/>
      <c r="K248" s="241"/>
      <c r="L248" s="241"/>
      <c r="M248" s="241"/>
      <c r="N248" s="243"/>
      <c r="O248" s="11" t="s">
        <v>29</v>
      </c>
      <c r="P248" s="372"/>
      <c r="Q248" s="251"/>
    </row>
    <row r="249" spans="2:17" ht="15.6" customHeight="1" x14ac:dyDescent="0.3">
      <c r="B249" s="268"/>
      <c r="C249" s="251"/>
      <c r="D249" s="280"/>
      <c r="E249" s="280"/>
      <c r="F249" s="251"/>
      <c r="G249" s="251"/>
      <c r="H249" s="251"/>
      <c r="I249" s="502"/>
      <c r="J249" s="248"/>
      <c r="K249" s="241"/>
      <c r="L249" s="241"/>
      <c r="M249" s="241"/>
      <c r="N249" s="243" t="s">
        <v>530</v>
      </c>
      <c r="O249" s="24" t="s">
        <v>799</v>
      </c>
      <c r="P249" s="372"/>
      <c r="Q249" s="251"/>
    </row>
    <row r="250" spans="2:17" ht="19.2" customHeight="1" x14ac:dyDescent="0.3">
      <c r="B250" s="269"/>
      <c r="C250" s="251"/>
      <c r="D250" s="281"/>
      <c r="E250" s="281"/>
      <c r="F250" s="251"/>
      <c r="G250" s="251"/>
      <c r="H250" s="251"/>
      <c r="I250" s="503"/>
      <c r="J250" s="249"/>
      <c r="K250" s="242"/>
      <c r="L250" s="242"/>
      <c r="M250" s="242"/>
      <c r="N250" s="243"/>
      <c r="O250" s="11" t="s">
        <v>29</v>
      </c>
      <c r="P250" s="373"/>
      <c r="Q250" s="252"/>
    </row>
    <row r="251" spans="2:17" ht="15.6" customHeight="1" x14ac:dyDescent="0.3">
      <c r="B251" s="267" t="s">
        <v>777</v>
      </c>
      <c r="C251" s="251"/>
      <c r="D251" s="279" t="s">
        <v>483</v>
      </c>
      <c r="E251" s="279" t="s">
        <v>18</v>
      </c>
      <c r="F251" s="251"/>
      <c r="G251" s="251"/>
      <c r="H251" s="251"/>
      <c r="I251" s="501">
        <f t="shared" ref="I251" si="28">L251+M251</f>
        <v>1500000</v>
      </c>
      <c r="J251" s="247">
        <v>0</v>
      </c>
      <c r="K251" s="240">
        <v>0</v>
      </c>
      <c r="L251" s="240">
        <v>1275000</v>
      </c>
      <c r="M251" s="240">
        <v>225000</v>
      </c>
      <c r="N251" s="243" t="s">
        <v>720</v>
      </c>
      <c r="O251" s="24" t="s">
        <v>789</v>
      </c>
      <c r="P251" s="371" t="s">
        <v>185</v>
      </c>
      <c r="Q251" s="250" t="s">
        <v>183</v>
      </c>
    </row>
    <row r="252" spans="2:17" ht="37.799999999999997" customHeight="1" x14ac:dyDescent="0.3">
      <c r="B252" s="268"/>
      <c r="C252" s="251"/>
      <c r="D252" s="280"/>
      <c r="E252" s="280"/>
      <c r="F252" s="251"/>
      <c r="G252" s="251"/>
      <c r="H252" s="251"/>
      <c r="I252" s="502"/>
      <c r="J252" s="248"/>
      <c r="K252" s="241"/>
      <c r="L252" s="241"/>
      <c r="M252" s="241"/>
      <c r="N252" s="243"/>
      <c r="O252" s="11" t="s">
        <v>29</v>
      </c>
      <c r="P252" s="372"/>
      <c r="Q252" s="251"/>
    </row>
    <row r="253" spans="2:17" ht="15.6" customHeight="1" x14ac:dyDescent="0.3">
      <c r="B253" s="268"/>
      <c r="C253" s="251"/>
      <c r="D253" s="280"/>
      <c r="E253" s="280"/>
      <c r="F253" s="251"/>
      <c r="G253" s="251"/>
      <c r="H253" s="251"/>
      <c r="I253" s="502"/>
      <c r="J253" s="248"/>
      <c r="K253" s="241"/>
      <c r="L253" s="241"/>
      <c r="M253" s="241"/>
      <c r="N253" s="243" t="s">
        <v>743</v>
      </c>
      <c r="O253" s="24" t="s">
        <v>839</v>
      </c>
      <c r="P253" s="372"/>
      <c r="Q253" s="251"/>
    </row>
    <row r="254" spans="2:17" ht="22.2" customHeight="1" x14ac:dyDescent="0.3">
      <c r="B254" s="268"/>
      <c r="C254" s="251"/>
      <c r="D254" s="280"/>
      <c r="E254" s="280"/>
      <c r="F254" s="251"/>
      <c r="G254" s="251"/>
      <c r="H254" s="251"/>
      <c r="I254" s="502"/>
      <c r="J254" s="248"/>
      <c r="K254" s="241"/>
      <c r="L254" s="241"/>
      <c r="M254" s="241"/>
      <c r="N254" s="243"/>
      <c r="O254" s="11" t="s">
        <v>29</v>
      </c>
      <c r="P254" s="372"/>
      <c r="Q254" s="251"/>
    </row>
    <row r="255" spans="2:17" ht="15.6" customHeight="1" x14ac:dyDescent="0.3">
      <c r="B255" s="268"/>
      <c r="C255" s="251"/>
      <c r="D255" s="280"/>
      <c r="E255" s="280"/>
      <c r="F255" s="251"/>
      <c r="G255" s="251"/>
      <c r="H255" s="251"/>
      <c r="I255" s="502"/>
      <c r="J255" s="248"/>
      <c r="K255" s="241"/>
      <c r="L255" s="241"/>
      <c r="M255" s="241"/>
      <c r="N255" s="243" t="s">
        <v>530</v>
      </c>
      <c r="O255" s="24" t="s">
        <v>799</v>
      </c>
      <c r="P255" s="372"/>
      <c r="Q255" s="251"/>
    </row>
    <row r="256" spans="2:17" ht="19.2" customHeight="1" x14ac:dyDescent="0.3">
      <c r="B256" s="269"/>
      <c r="C256" s="251"/>
      <c r="D256" s="281"/>
      <c r="E256" s="281"/>
      <c r="F256" s="251"/>
      <c r="G256" s="251"/>
      <c r="H256" s="251"/>
      <c r="I256" s="503"/>
      <c r="J256" s="249"/>
      <c r="K256" s="242"/>
      <c r="L256" s="242"/>
      <c r="M256" s="242"/>
      <c r="N256" s="243"/>
      <c r="O256" s="11" t="s">
        <v>29</v>
      </c>
      <c r="P256" s="373"/>
      <c r="Q256" s="252"/>
    </row>
    <row r="257" spans="2:17" ht="15.6" customHeight="1" x14ac:dyDescent="0.3">
      <c r="B257" s="267" t="s">
        <v>778</v>
      </c>
      <c r="C257" s="251"/>
      <c r="D257" s="279" t="s">
        <v>483</v>
      </c>
      <c r="E257" s="279" t="s">
        <v>18</v>
      </c>
      <c r="F257" s="251"/>
      <c r="G257" s="251"/>
      <c r="H257" s="251"/>
      <c r="I257" s="501">
        <f t="shared" ref="I257" si="29">L257+M257</f>
        <v>1500000</v>
      </c>
      <c r="J257" s="247">
        <v>0</v>
      </c>
      <c r="K257" s="240">
        <v>0</v>
      </c>
      <c r="L257" s="240">
        <v>1275000</v>
      </c>
      <c r="M257" s="240">
        <v>225000</v>
      </c>
      <c r="N257" s="243" t="s">
        <v>720</v>
      </c>
      <c r="O257" s="24" t="s">
        <v>869</v>
      </c>
      <c r="P257" s="371" t="s">
        <v>151</v>
      </c>
      <c r="Q257" s="250" t="s">
        <v>157</v>
      </c>
    </row>
    <row r="258" spans="2:17" ht="37.799999999999997" customHeight="1" x14ac:dyDescent="0.3">
      <c r="B258" s="268"/>
      <c r="C258" s="251"/>
      <c r="D258" s="280"/>
      <c r="E258" s="280"/>
      <c r="F258" s="251"/>
      <c r="G258" s="251"/>
      <c r="H258" s="251"/>
      <c r="I258" s="502"/>
      <c r="J258" s="248"/>
      <c r="K258" s="241"/>
      <c r="L258" s="241"/>
      <c r="M258" s="241"/>
      <c r="N258" s="243"/>
      <c r="O258" s="11" t="s">
        <v>29</v>
      </c>
      <c r="P258" s="372"/>
      <c r="Q258" s="251"/>
    </row>
    <row r="259" spans="2:17" ht="15.6" customHeight="1" x14ac:dyDescent="0.3">
      <c r="B259" s="268"/>
      <c r="C259" s="251"/>
      <c r="D259" s="280"/>
      <c r="E259" s="280"/>
      <c r="F259" s="251"/>
      <c r="G259" s="251"/>
      <c r="H259" s="251"/>
      <c r="I259" s="502"/>
      <c r="J259" s="248"/>
      <c r="K259" s="241"/>
      <c r="L259" s="241"/>
      <c r="M259" s="241"/>
      <c r="N259" s="243" t="s">
        <v>743</v>
      </c>
      <c r="O259" s="24" t="s">
        <v>870</v>
      </c>
      <c r="P259" s="372"/>
      <c r="Q259" s="251"/>
    </row>
    <row r="260" spans="2:17" ht="22.2" customHeight="1" x14ac:dyDescent="0.3">
      <c r="B260" s="268"/>
      <c r="C260" s="251"/>
      <c r="D260" s="280"/>
      <c r="E260" s="280"/>
      <c r="F260" s="251"/>
      <c r="G260" s="251"/>
      <c r="H260" s="251"/>
      <c r="I260" s="502"/>
      <c r="J260" s="248"/>
      <c r="K260" s="241"/>
      <c r="L260" s="241"/>
      <c r="M260" s="241"/>
      <c r="N260" s="243"/>
      <c r="O260" s="11" t="s">
        <v>29</v>
      </c>
      <c r="P260" s="372"/>
      <c r="Q260" s="251"/>
    </row>
    <row r="261" spans="2:17" ht="15.6" customHeight="1" x14ac:dyDescent="0.3">
      <c r="B261" s="268"/>
      <c r="C261" s="251"/>
      <c r="D261" s="280"/>
      <c r="E261" s="280"/>
      <c r="F261" s="251"/>
      <c r="G261" s="251"/>
      <c r="H261" s="251"/>
      <c r="I261" s="502"/>
      <c r="J261" s="248"/>
      <c r="K261" s="241"/>
      <c r="L261" s="241"/>
      <c r="M261" s="241"/>
      <c r="N261" s="243" t="s">
        <v>530</v>
      </c>
      <c r="O261" s="24" t="s">
        <v>799</v>
      </c>
      <c r="P261" s="372"/>
      <c r="Q261" s="251"/>
    </row>
    <row r="262" spans="2:17" ht="19.2" customHeight="1" x14ac:dyDescent="0.3">
      <c r="B262" s="269"/>
      <c r="C262" s="251"/>
      <c r="D262" s="281"/>
      <c r="E262" s="281"/>
      <c r="F262" s="251"/>
      <c r="G262" s="251"/>
      <c r="H262" s="251"/>
      <c r="I262" s="503"/>
      <c r="J262" s="249"/>
      <c r="K262" s="242"/>
      <c r="L262" s="242"/>
      <c r="M262" s="242"/>
      <c r="N262" s="243"/>
      <c r="O262" s="11" t="s">
        <v>29</v>
      </c>
      <c r="P262" s="373"/>
      <c r="Q262" s="252"/>
    </row>
    <row r="263" spans="2:17" ht="15.6" customHeight="1" x14ac:dyDescent="0.3">
      <c r="B263" s="267" t="s">
        <v>779</v>
      </c>
      <c r="C263" s="251"/>
      <c r="D263" s="279" t="s">
        <v>483</v>
      </c>
      <c r="E263" s="279" t="s">
        <v>216</v>
      </c>
      <c r="F263" s="251"/>
      <c r="G263" s="251"/>
      <c r="H263" s="251"/>
      <c r="I263" s="501">
        <f t="shared" ref="I263" si="30">L263+M263</f>
        <v>263128</v>
      </c>
      <c r="J263" s="247">
        <v>0</v>
      </c>
      <c r="K263" s="240">
        <v>0</v>
      </c>
      <c r="L263" s="240">
        <v>223658</v>
      </c>
      <c r="M263" s="240">
        <v>39470</v>
      </c>
      <c r="N263" s="243" t="s">
        <v>529</v>
      </c>
      <c r="O263" s="24" t="s">
        <v>883</v>
      </c>
      <c r="P263" s="371" t="s">
        <v>160</v>
      </c>
      <c r="Q263" s="250" t="s">
        <v>183</v>
      </c>
    </row>
    <row r="264" spans="2:17" ht="37.799999999999997" customHeight="1" x14ac:dyDescent="0.3">
      <c r="B264" s="268"/>
      <c r="C264" s="251"/>
      <c r="D264" s="280"/>
      <c r="E264" s="280"/>
      <c r="F264" s="251"/>
      <c r="G264" s="251"/>
      <c r="H264" s="251"/>
      <c r="I264" s="502"/>
      <c r="J264" s="248"/>
      <c r="K264" s="241"/>
      <c r="L264" s="241"/>
      <c r="M264" s="241"/>
      <c r="N264" s="243"/>
      <c r="O264" s="11" t="s">
        <v>29</v>
      </c>
      <c r="P264" s="372"/>
      <c r="Q264" s="251"/>
    </row>
    <row r="265" spans="2:17" ht="15.6" customHeight="1" x14ac:dyDescent="0.3">
      <c r="B265" s="268"/>
      <c r="C265" s="251"/>
      <c r="D265" s="280"/>
      <c r="E265" s="280"/>
      <c r="F265" s="251"/>
      <c r="G265" s="251"/>
      <c r="H265" s="251"/>
      <c r="I265" s="502"/>
      <c r="J265" s="248"/>
      <c r="K265" s="241"/>
      <c r="L265" s="241"/>
      <c r="M265" s="241"/>
      <c r="N265" s="243" t="s">
        <v>530</v>
      </c>
      <c r="O265" s="24" t="s">
        <v>799</v>
      </c>
      <c r="P265" s="372"/>
      <c r="Q265" s="251"/>
    </row>
    <row r="266" spans="2:17" ht="19.2" customHeight="1" x14ac:dyDescent="0.3">
      <c r="B266" s="269"/>
      <c r="C266" s="251"/>
      <c r="D266" s="281"/>
      <c r="E266" s="281"/>
      <c r="F266" s="251"/>
      <c r="G266" s="251"/>
      <c r="H266" s="251"/>
      <c r="I266" s="503"/>
      <c r="J266" s="249"/>
      <c r="K266" s="242"/>
      <c r="L266" s="242"/>
      <c r="M266" s="242"/>
      <c r="N266" s="243"/>
      <c r="O266" s="11" t="s">
        <v>29</v>
      </c>
      <c r="P266" s="373"/>
      <c r="Q266" s="252"/>
    </row>
    <row r="267" spans="2:17" ht="15.6" x14ac:dyDescent="0.3">
      <c r="B267" s="412" t="s">
        <v>162</v>
      </c>
      <c r="C267" s="412"/>
      <c r="D267" s="412"/>
      <c r="E267" s="412"/>
      <c r="F267" s="412"/>
      <c r="G267" s="412"/>
      <c r="H267" s="412"/>
      <c r="I267" s="208">
        <f>SUM(I59:I266)</f>
        <v>32111260.43</v>
      </c>
      <c r="J267" s="208">
        <f t="shared" ref="J267:M267" si="31">SUM(J59:J266)</f>
        <v>0</v>
      </c>
      <c r="K267" s="208">
        <f t="shared" si="31"/>
        <v>0</v>
      </c>
      <c r="L267" s="208">
        <f t="shared" si="31"/>
        <v>26322091.43</v>
      </c>
      <c r="M267" s="208">
        <f t="shared" si="31"/>
        <v>5789169</v>
      </c>
      <c r="N267" s="430"/>
      <c r="O267" s="430"/>
      <c r="P267" s="430"/>
      <c r="Q267" s="430"/>
    </row>
    <row r="268" spans="2:17" ht="15.6" x14ac:dyDescent="0.3">
      <c r="B268" s="17"/>
      <c r="C268" s="16"/>
      <c r="D268" s="17"/>
      <c r="E268" s="16"/>
      <c r="F268" s="16"/>
      <c r="G268" s="17"/>
      <c r="H268" s="16"/>
      <c r="I268" s="20"/>
      <c r="J268" s="16"/>
      <c r="K268" s="21"/>
      <c r="L268" s="21"/>
      <c r="M268" s="21"/>
      <c r="N268" s="17"/>
      <c r="O268" s="15"/>
      <c r="P268" s="17"/>
      <c r="Q268" s="17"/>
    </row>
    <row r="269" spans="2:17" ht="15.6" x14ac:dyDescent="0.3">
      <c r="B269" s="254" t="s">
        <v>780</v>
      </c>
      <c r="C269" s="254"/>
      <c r="D269" s="254"/>
      <c r="E269" s="254"/>
      <c r="F269" s="254"/>
      <c r="G269" s="254"/>
      <c r="H269" s="254"/>
      <c r="I269" s="254"/>
      <c r="J269" s="254"/>
      <c r="K269" s="254"/>
      <c r="L269" s="254"/>
      <c r="M269" s="254"/>
      <c r="N269" s="17"/>
      <c r="O269" s="18"/>
      <c r="P269" s="19"/>
      <c r="Q269" s="17"/>
    </row>
    <row r="270" spans="2:17" ht="15.6" x14ac:dyDescent="0.3">
      <c r="B270" s="10" t="s">
        <v>3</v>
      </c>
      <c r="C270" s="262" t="s">
        <v>164</v>
      </c>
      <c r="D270" s="262"/>
      <c r="E270" s="262"/>
      <c r="F270" s="261" t="s">
        <v>165</v>
      </c>
      <c r="G270" s="261"/>
      <c r="H270" s="261"/>
      <c r="I270" s="261"/>
      <c r="J270" s="262" t="s">
        <v>166</v>
      </c>
      <c r="K270" s="261"/>
      <c r="L270" s="261"/>
      <c r="M270" s="261"/>
      <c r="N270" s="17"/>
      <c r="O270" s="15"/>
      <c r="P270" s="19"/>
      <c r="Q270" s="17"/>
    </row>
    <row r="271" spans="2:17" ht="15.6" x14ac:dyDescent="0.3">
      <c r="B271" s="4">
        <v>1</v>
      </c>
      <c r="C271" s="263">
        <v>2</v>
      </c>
      <c r="D271" s="263"/>
      <c r="E271" s="263"/>
      <c r="F271" s="263">
        <v>3</v>
      </c>
      <c r="G271" s="263"/>
      <c r="H271" s="263"/>
      <c r="I271" s="263"/>
      <c r="J271" s="263">
        <v>4</v>
      </c>
      <c r="K271" s="263"/>
      <c r="L271" s="263"/>
      <c r="M271" s="263"/>
      <c r="N271" s="17"/>
      <c r="O271" s="18"/>
      <c r="P271" s="19"/>
      <c r="Q271" s="17"/>
    </row>
    <row r="272" spans="2:17" ht="15.6" x14ac:dyDescent="0.3">
      <c r="B272" s="8"/>
      <c r="C272" s="253" t="s">
        <v>505</v>
      </c>
      <c r="D272" s="253"/>
      <c r="E272" s="253"/>
      <c r="F272" s="253"/>
      <c r="G272" s="253"/>
      <c r="H272" s="253"/>
      <c r="I272" s="253"/>
      <c r="J272" s="253"/>
      <c r="K272" s="253"/>
      <c r="L272" s="253"/>
      <c r="M272" s="253"/>
      <c r="N272" s="17"/>
      <c r="O272" s="15"/>
      <c r="P272" s="19"/>
      <c r="Q272" s="17"/>
    </row>
    <row r="273" spans="2:17" ht="15.6" x14ac:dyDescent="0.3">
      <c r="N273" s="17"/>
      <c r="O273" s="18"/>
      <c r="P273" s="19"/>
      <c r="Q273" s="17"/>
    </row>
    <row r="274" spans="2:17" ht="15.6" x14ac:dyDescent="0.3">
      <c r="B274" s="254" t="s">
        <v>781</v>
      </c>
      <c r="C274" s="254"/>
      <c r="D274" s="254"/>
      <c r="E274" s="254"/>
      <c r="F274" s="254"/>
      <c r="G274" s="254"/>
      <c r="H274" s="254"/>
      <c r="I274" s="254"/>
      <c r="J274" s="254"/>
      <c r="K274" s="254"/>
      <c r="L274" s="254"/>
      <c r="M274" s="254"/>
      <c r="N274" s="17"/>
      <c r="O274" s="15"/>
      <c r="P274" s="19"/>
      <c r="Q274" s="17"/>
    </row>
    <row r="275" spans="2:17" ht="15.6" x14ac:dyDescent="0.3">
      <c r="B275" s="10" t="s">
        <v>3</v>
      </c>
      <c r="C275" s="261" t="s">
        <v>167</v>
      </c>
      <c r="D275" s="261"/>
      <c r="E275" s="261"/>
      <c r="F275" s="261" t="s">
        <v>165</v>
      </c>
      <c r="G275" s="261"/>
      <c r="H275" s="261"/>
      <c r="I275" s="261"/>
      <c r="J275" s="262" t="s">
        <v>168</v>
      </c>
      <c r="K275" s="261"/>
      <c r="L275" s="261"/>
      <c r="M275" s="261"/>
      <c r="N275" s="17"/>
      <c r="O275" s="18"/>
      <c r="P275" s="19"/>
      <c r="Q275" s="17"/>
    </row>
    <row r="276" spans="2:17" ht="15.6" x14ac:dyDescent="0.3">
      <c r="B276" s="4">
        <v>1</v>
      </c>
      <c r="C276" s="263">
        <v>2</v>
      </c>
      <c r="D276" s="263"/>
      <c r="E276" s="263"/>
      <c r="F276" s="263">
        <v>3</v>
      </c>
      <c r="G276" s="263"/>
      <c r="H276" s="263"/>
      <c r="I276" s="263"/>
      <c r="J276" s="263">
        <v>4</v>
      </c>
      <c r="K276" s="263"/>
      <c r="L276" s="263"/>
      <c r="M276" s="263"/>
      <c r="N276" s="17"/>
      <c r="O276" s="15"/>
      <c r="P276" s="19"/>
      <c r="Q276" s="17"/>
    </row>
    <row r="277" spans="2:17" ht="54.6" customHeight="1" x14ac:dyDescent="0.3">
      <c r="B277" s="8"/>
      <c r="C277" s="273" t="s">
        <v>507</v>
      </c>
      <c r="D277" s="273"/>
      <c r="E277" s="273"/>
      <c r="F277" s="253"/>
      <c r="G277" s="253"/>
      <c r="H277" s="253"/>
      <c r="I277" s="253"/>
      <c r="J277" s="253" t="s">
        <v>18</v>
      </c>
      <c r="K277" s="253"/>
      <c r="L277" s="253"/>
      <c r="M277" s="253"/>
      <c r="N277" s="17"/>
      <c r="O277" s="14"/>
      <c r="P277" s="19"/>
      <c r="Q277" s="17"/>
    </row>
    <row r="278" spans="2:17" ht="15.6" x14ac:dyDescent="0.3">
      <c r="N278" s="17"/>
      <c r="O278" s="15"/>
      <c r="P278" s="19"/>
      <c r="Q278" s="17"/>
    </row>
    <row r="279" spans="2:17" ht="15.6" x14ac:dyDescent="0.3">
      <c r="B279" s="254" t="s">
        <v>691</v>
      </c>
      <c r="C279" s="254"/>
      <c r="D279" s="254"/>
    </row>
    <row r="280" spans="2:17" ht="15.6" x14ac:dyDescent="0.3">
      <c r="B280" s="10" t="s">
        <v>3</v>
      </c>
      <c r="C280" s="262" t="s">
        <v>170</v>
      </c>
      <c r="D280" s="262"/>
      <c r="E280" s="262"/>
      <c r="F280" s="255" t="s">
        <v>171</v>
      </c>
      <c r="G280" s="256"/>
      <c r="H280" s="256"/>
      <c r="I280" s="256"/>
      <c r="J280" s="256"/>
      <c r="K280" s="256"/>
      <c r="L280" s="256"/>
      <c r="M280" s="257"/>
    </row>
    <row r="281" spans="2:17" ht="15.6" x14ac:dyDescent="0.3">
      <c r="B281" s="4">
        <v>1</v>
      </c>
      <c r="C281" s="263">
        <v>2</v>
      </c>
      <c r="D281" s="263"/>
      <c r="E281" s="263"/>
      <c r="F281" s="258">
        <v>3</v>
      </c>
      <c r="G281" s="259"/>
      <c r="H281" s="259"/>
      <c r="I281" s="259"/>
      <c r="J281" s="259"/>
      <c r="K281" s="259"/>
      <c r="L281" s="259"/>
      <c r="M281" s="260"/>
    </row>
    <row r="282" spans="2:17" ht="50.4" customHeight="1" x14ac:dyDescent="0.3">
      <c r="B282" s="8" t="s">
        <v>15</v>
      </c>
      <c r="C282" s="273" t="s">
        <v>782</v>
      </c>
      <c r="D282" s="273"/>
      <c r="E282" s="273"/>
      <c r="F282" s="274" t="s">
        <v>738</v>
      </c>
      <c r="G282" s="265"/>
      <c r="H282" s="265"/>
      <c r="I282" s="265"/>
      <c r="J282" s="265"/>
      <c r="K282" s="265"/>
      <c r="L282" s="265"/>
      <c r="M282" s="266"/>
    </row>
    <row r="284" spans="2:17" ht="15.6" x14ac:dyDescent="0.3">
      <c r="B284" s="254" t="s">
        <v>709</v>
      </c>
      <c r="C284" s="254"/>
      <c r="D284" s="254"/>
      <c r="E284" s="254"/>
      <c r="F284" s="254"/>
      <c r="G284" s="254"/>
    </row>
    <row r="285" spans="2:17" ht="15.6" x14ac:dyDescent="0.3">
      <c r="B285" s="10" t="s">
        <v>3</v>
      </c>
      <c r="C285" s="255" t="s">
        <v>173</v>
      </c>
      <c r="D285" s="256"/>
      <c r="E285" s="256"/>
      <c r="F285" s="256"/>
      <c r="G285" s="256"/>
      <c r="H285" s="256"/>
      <c r="I285" s="256"/>
      <c r="J285" s="256"/>
      <c r="K285" s="256"/>
      <c r="L285" s="256"/>
      <c r="M285" s="257"/>
    </row>
    <row r="286" spans="2:17" ht="15.6" x14ac:dyDescent="0.3">
      <c r="B286" s="4">
        <v>1</v>
      </c>
      <c r="C286" s="258">
        <v>2</v>
      </c>
      <c r="D286" s="259"/>
      <c r="E286" s="259"/>
      <c r="F286" s="259"/>
      <c r="G286" s="259"/>
      <c r="H286" s="259"/>
      <c r="I286" s="259"/>
      <c r="J286" s="259"/>
      <c r="K286" s="259"/>
      <c r="L286" s="259"/>
      <c r="M286" s="260"/>
    </row>
    <row r="287" spans="2:17" ht="15.6" x14ac:dyDescent="0.3">
      <c r="B287" s="8"/>
      <c r="C287" s="264" t="s">
        <v>540</v>
      </c>
      <c r="D287" s="265"/>
      <c r="E287" s="265"/>
      <c r="F287" s="265"/>
      <c r="G287" s="265"/>
      <c r="H287" s="265"/>
      <c r="I287" s="265"/>
      <c r="J287" s="265"/>
      <c r="K287" s="265"/>
      <c r="L287" s="265"/>
      <c r="M287" s="266"/>
    </row>
    <row r="291" spans="1:2" ht="15.6" x14ac:dyDescent="0.3">
      <c r="A291" s="182" t="s">
        <v>196</v>
      </c>
    </row>
    <row r="292" spans="1:2" x14ac:dyDescent="0.3">
      <c r="A292" s="183" t="s">
        <v>15</v>
      </c>
      <c r="B292" s="183" t="s">
        <v>887</v>
      </c>
    </row>
  </sheetData>
  <mergeCells count="580">
    <mergeCell ref="B284:G284"/>
    <mergeCell ref="C285:M285"/>
    <mergeCell ref="C286:M286"/>
    <mergeCell ref="C287:M287"/>
    <mergeCell ref="B279:D279"/>
    <mergeCell ref="C280:E280"/>
    <mergeCell ref="F280:M280"/>
    <mergeCell ref="C281:E281"/>
    <mergeCell ref="F281:M281"/>
    <mergeCell ref="C282:E282"/>
    <mergeCell ref="F282:M282"/>
    <mergeCell ref="C276:E276"/>
    <mergeCell ref="F276:I276"/>
    <mergeCell ref="J276:M276"/>
    <mergeCell ref="B267:H267"/>
    <mergeCell ref="N267:Q267"/>
    <mergeCell ref="B269:M269"/>
    <mergeCell ref="C277:E277"/>
    <mergeCell ref="F277:I277"/>
    <mergeCell ref="J277:M277"/>
    <mergeCell ref="C272:E272"/>
    <mergeCell ref="F272:I272"/>
    <mergeCell ref="J272:M272"/>
    <mergeCell ref="C275:E275"/>
    <mergeCell ref="F275:I275"/>
    <mergeCell ref="J275:M275"/>
    <mergeCell ref="B274:M274"/>
    <mergeCell ref="P71:P76"/>
    <mergeCell ref="Q71:Q76"/>
    <mergeCell ref="B81:B86"/>
    <mergeCell ref="D81:D86"/>
    <mergeCell ref="E81:E86"/>
    <mergeCell ref="C270:E270"/>
    <mergeCell ref="F270:I270"/>
    <mergeCell ref="J270:M270"/>
    <mergeCell ref="C271:E271"/>
    <mergeCell ref="F271:I271"/>
    <mergeCell ref="J271:M271"/>
    <mergeCell ref="K93:K98"/>
    <mergeCell ref="L93:L98"/>
    <mergeCell ref="M93:M98"/>
    <mergeCell ref="B115:B120"/>
    <mergeCell ref="D115:D120"/>
    <mergeCell ref="E115:E120"/>
    <mergeCell ref="I115:I120"/>
    <mergeCell ref="J115:J120"/>
    <mergeCell ref="K115:K120"/>
    <mergeCell ref="L115:L120"/>
    <mergeCell ref="M115:M120"/>
    <mergeCell ref="J121:J126"/>
    <mergeCell ref="B133:B138"/>
    <mergeCell ref="N77:N78"/>
    <mergeCell ref="P77:P80"/>
    <mergeCell ref="Q77:Q80"/>
    <mergeCell ref="N79:N80"/>
    <mergeCell ref="K77:K80"/>
    <mergeCell ref="L77:L80"/>
    <mergeCell ref="M77:M80"/>
    <mergeCell ref="N81:N82"/>
    <mergeCell ref="P81:P86"/>
    <mergeCell ref="Q81:Q86"/>
    <mergeCell ref="N85:N86"/>
    <mergeCell ref="K81:K86"/>
    <mergeCell ref="L81:L86"/>
    <mergeCell ref="M81:M86"/>
    <mergeCell ref="N59:N60"/>
    <mergeCell ref="P59:P64"/>
    <mergeCell ref="Q59:Q64"/>
    <mergeCell ref="N63:N64"/>
    <mergeCell ref="B65:B70"/>
    <mergeCell ref="D65:D70"/>
    <mergeCell ref="E65:E70"/>
    <mergeCell ref="I59:I64"/>
    <mergeCell ref="J59:J64"/>
    <mergeCell ref="K59:K64"/>
    <mergeCell ref="L59:L64"/>
    <mergeCell ref="M59:M64"/>
    <mergeCell ref="B59:B64"/>
    <mergeCell ref="D59:D64"/>
    <mergeCell ref="E59:E64"/>
    <mergeCell ref="N65:N66"/>
    <mergeCell ref="P65:P70"/>
    <mergeCell ref="Q65:Q70"/>
    <mergeCell ref="N69:N70"/>
    <mergeCell ref="I65:I70"/>
    <mergeCell ref="J65:J70"/>
    <mergeCell ref="K65:K70"/>
    <mergeCell ref="L65:L70"/>
    <mergeCell ref="M65:M70"/>
    <mergeCell ref="B45:B58"/>
    <mergeCell ref="D45:D58"/>
    <mergeCell ref="E45:E58"/>
    <mergeCell ref="I45:I58"/>
    <mergeCell ref="J45:J58"/>
    <mergeCell ref="H45:H266"/>
    <mergeCell ref="B87:B92"/>
    <mergeCell ref="B93:B98"/>
    <mergeCell ref="E93:E98"/>
    <mergeCell ref="I93:I98"/>
    <mergeCell ref="J93:J98"/>
    <mergeCell ref="B109:B114"/>
    <mergeCell ref="D109:D114"/>
    <mergeCell ref="E109:E114"/>
    <mergeCell ref="I109:I114"/>
    <mergeCell ref="J109:J114"/>
    <mergeCell ref="B121:B126"/>
    <mergeCell ref="I77:I80"/>
    <mergeCell ref="J77:J80"/>
    <mergeCell ref="B77:B80"/>
    <mergeCell ref="D77:D80"/>
    <mergeCell ref="E77:E80"/>
    <mergeCell ref="I81:I86"/>
    <mergeCell ref="J81:J86"/>
    <mergeCell ref="P41:P43"/>
    <mergeCell ref="Q41:Q43"/>
    <mergeCell ref="I42:I43"/>
    <mergeCell ref="J42:L42"/>
    <mergeCell ref="M42:M43"/>
    <mergeCell ref="N42:N43"/>
    <mergeCell ref="B37:E37"/>
    <mergeCell ref="F37:H37"/>
    <mergeCell ref="B38:E38"/>
    <mergeCell ref="F38:H38"/>
    <mergeCell ref="B40:H40"/>
    <mergeCell ref="B41:B43"/>
    <mergeCell ref="C41:C43"/>
    <mergeCell ref="D41:D43"/>
    <mergeCell ref="E41:E43"/>
    <mergeCell ref="F41:F43"/>
    <mergeCell ref="O42:O43"/>
    <mergeCell ref="G41:G43"/>
    <mergeCell ref="H41:H43"/>
    <mergeCell ref="I41:M41"/>
    <mergeCell ref="N41:O41"/>
    <mergeCell ref="B35:E35"/>
    <mergeCell ref="F35:H35"/>
    <mergeCell ref="B36:E36"/>
    <mergeCell ref="F36:H36"/>
    <mergeCell ref="B29:E29"/>
    <mergeCell ref="F29:H29"/>
    <mergeCell ref="B31:E31"/>
    <mergeCell ref="F31:H31"/>
    <mergeCell ref="B32:E32"/>
    <mergeCell ref="F32:H32"/>
    <mergeCell ref="B30:E30"/>
    <mergeCell ref="F30:H30"/>
    <mergeCell ref="B33:E33"/>
    <mergeCell ref="F33:H33"/>
    <mergeCell ref="B28:E28"/>
    <mergeCell ref="F28:H28"/>
    <mergeCell ref="B21:E21"/>
    <mergeCell ref="F21:H21"/>
    <mergeCell ref="B22:E22"/>
    <mergeCell ref="F22:H22"/>
    <mergeCell ref="B23:E23"/>
    <mergeCell ref="F23:H23"/>
    <mergeCell ref="B34:E34"/>
    <mergeCell ref="F34:H34"/>
    <mergeCell ref="B24:E24"/>
    <mergeCell ref="F24:H24"/>
    <mergeCell ref="B27:E27"/>
    <mergeCell ref="F27:H27"/>
    <mergeCell ref="C9:D9"/>
    <mergeCell ref="E9:G9"/>
    <mergeCell ref="H9:J9"/>
    <mergeCell ref="K9:M9"/>
    <mergeCell ref="B14:B15"/>
    <mergeCell ref="C14:D15"/>
    <mergeCell ref="E14:G15"/>
    <mergeCell ref="H14:J14"/>
    <mergeCell ref="K14:M14"/>
    <mergeCell ref="H15:J15"/>
    <mergeCell ref="B10:B11"/>
    <mergeCell ref="C10:D11"/>
    <mergeCell ref="E10:G11"/>
    <mergeCell ref="H10:J10"/>
    <mergeCell ref="K10:M10"/>
    <mergeCell ref="H11:J11"/>
    <mergeCell ref="K11:M11"/>
    <mergeCell ref="B12:B13"/>
    <mergeCell ref="C12:D13"/>
    <mergeCell ref="E12:G13"/>
    <mergeCell ref="H12:J12"/>
    <mergeCell ref="K12:M12"/>
    <mergeCell ref="H13:J13"/>
    <mergeCell ref="K13:M13"/>
    <mergeCell ref="B2:Q2"/>
    <mergeCell ref="F4:H4"/>
    <mergeCell ref="I4:N4"/>
    <mergeCell ref="B6:H6"/>
    <mergeCell ref="B7:B8"/>
    <mergeCell ref="C7:D8"/>
    <mergeCell ref="E7:G8"/>
    <mergeCell ref="H7:J8"/>
    <mergeCell ref="K7:N7"/>
    <mergeCell ref="K8:M8"/>
    <mergeCell ref="K15:M15"/>
    <mergeCell ref="B18:G18"/>
    <mergeCell ref="B19:E19"/>
    <mergeCell ref="F19:H19"/>
    <mergeCell ref="B20:E20"/>
    <mergeCell ref="F20:H20"/>
    <mergeCell ref="B25:E25"/>
    <mergeCell ref="F25:H25"/>
    <mergeCell ref="B26:E26"/>
    <mergeCell ref="F26:H26"/>
    <mergeCell ref="B71:B76"/>
    <mergeCell ref="D71:D76"/>
    <mergeCell ref="E71:E76"/>
    <mergeCell ref="I71:I76"/>
    <mergeCell ref="J71:J76"/>
    <mergeCell ref="K71:K76"/>
    <mergeCell ref="L71:L76"/>
    <mergeCell ref="M71:M76"/>
    <mergeCell ref="N71:N72"/>
    <mergeCell ref="N73:N74"/>
    <mergeCell ref="N75:N76"/>
    <mergeCell ref="C45:C266"/>
    <mergeCell ref="F45:F266"/>
    <mergeCell ref="G45:G266"/>
    <mergeCell ref="N83:N84"/>
    <mergeCell ref="D87:D92"/>
    <mergeCell ref="E87:E92"/>
    <mergeCell ref="I87:I92"/>
    <mergeCell ref="J87:J92"/>
    <mergeCell ref="K87:K92"/>
    <mergeCell ref="L87:L92"/>
    <mergeCell ref="M87:M92"/>
    <mergeCell ref="N87:N88"/>
    <mergeCell ref="B99:B108"/>
    <mergeCell ref="P87:P92"/>
    <mergeCell ref="Q87:Q92"/>
    <mergeCell ref="N89:N90"/>
    <mergeCell ref="N91:N92"/>
    <mergeCell ref="D93:D98"/>
    <mergeCell ref="N61:N62"/>
    <mergeCell ref="N67:N68"/>
    <mergeCell ref="N53:N54"/>
    <mergeCell ref="N93:N94"/>
    <mergeCell ref="P93:P98"/>
    <mergeCell ref="Q93:Q98"/>
    <mergeCell ref="N95:N96"/>
    <mergeCell ref="N97:N98"/>
    <mergeCell ref="Q45:Q58"/>
    <mergeCell ref="K45:K58"/>
    <mergeCell ref="L45:L58"/>
    <mergeCell ref="M45:M58"/>
    <mergeCell ref="N45:N46"/>
    <mergeCell ref="N57:N58"/>
    <mergeCell ref="N47:N48"/>
    <mergeCell ref="N55:N56"/>
    <mergeCell ref="N49:N50"/>
    <mergeCell ref="N51:N52"/>
    <mergeCell ref="P45:P58"/>
    <mergeCell ref="D99:D108"/>
    <mergeCell ref="E99:E108"/>
    <mergeCell ref="I99:I108"/>
    <mergeCell ref="J99:J108"/>
    <mergeCell ref="K99:K108"/>
    <mergeCell ref="L99:L108"/>
    <mergeCell ref="M99:M108"/>
    <mergeCell ref="N99:N100"/>
    <mergeCell ref="P99:P108"/>
    <mergeCell ref="Q99:Q108"/>
    <mergeCell ref="N105:N106"/>
    <mergeCell ref="N107:N108"/>
    <mergeCell ref="N101:N102"/>
    <mergeCell ref="N103:N104"/>
    <mergeCell ref="N115:N116"/>
    <mergeCell ref="N117:N118"/>
    <mergeCell ref="N119:N120"/>
    <mergeCell ref="P121:P126"/>
    <mergeCell ref="Q109:Q114"/>
    <mergeCell ref="Q115:Q120"/>
    <mergeCell ref="Q121:Q126"/>
    <mergeCell ref="K109:K114"/>
    <mergeCell ref="L109:L114"/>
    <mergeCell ref="M109:M114"/>
    <mergeCell ref="N109:N110"/>
    <mergeCell ref="P109:P114"/>
    <mergeCell ref="K121:K126"/>
    <mergeCell ref="L121:L126"/>
    <mergeCell ref="M121:M126"/>
    <mergeCell ref="N121:N122"/>
    <mergeCell ref="N111:N112"/>
    <mergeCell ref="N113:N114"/>
    <mergeCell ref="P115:P120"/>
    <mergeCell ref="N123:N124"/>
    <mergeCell ref="N125:N126"/>
    <mergeCell ref="B127:B132"/>
    <mergeCell ref="D127:D132"/>
    <mergeCell ref="E127:E132"/>
    <mergeCell ref="I127:I132"/>
    <mergeCell ref="J127:J132"/>
    <mergeCell ref="K127:K132"/>
    <mergeCell ref="L127:L132"/>
    <mergeCell ref="M127:M132"/>
    <mergeCell ref="N127:N128"/>
    <mergeCell ref="P127:P132"/>
    <mergeCell ref="Q127:Q132"/>
    <mergeCell ref="N129:N130"/>
    <mergeCell ref="N131:N132"/>
    <mergeCell ref="D121:D126"/>
    <mergeCell ref="E121:E126"/>
    <mergeCell ref="I121:I126"/>
    <mergeCell ref="B139:B144"/>
    <mergeCell ref="D139:D144"/>
    <mergeCell ref="E139:E144"/>
    <mergeCell ref="I139:I144"/>
    <mergeCell ref="J139:J144"/>
    <mergeCell ref="K139:K144"/>
    <mergeCell ref="L139:L144"/>
    <mergeCell ref="M139:M144"/>
    <mergeCell ref="N139:N140"/>
    <mergeCell ref="N141:N142"/>
    <mergeCell ref="N143:N144"/>
    <mergeCell ref="P133:P138"/>
    <mergeCell ref="Q133:Q138"/>
    <mergeCell ref="N135:N136"/>
    <mergeCell ref="N137:N138"/>
    <mergeCell ref="P139:P144"/>
    <mergeCell ref="Q139:Q144"/>
    <mergeCell ref="I133:I138"/>
    <mergeCell ref="J133:J138"/>
    <mergeCell ref="K133:K138"/>
    <mergeCell ref="L133:L138"/>
    <mergeCell ref="M133:M138"/>
    <mergeCell ref="N133:N134"/>
    <mergeCell ref="B145:B150"/>
    <mergeCell ref="D145:D150"/>
    <mergeCell ref="E145:E150"/>
    <mergeCell ref="I145:I150"/>
    <mergeCell ref="J145:J150"/>
    <mergeCell ref="K145:K150"/>
    <mergeCell ref="L145:L150"/>
    <mergeCell ref="M145:M150"/>
    <mergeCell ref="N145:N146"/>
    <mergeCell ref="D133:D138"/>
    <mergeCell ref="E133:E138"/>
    <mergeCell ref="B151:B156"/>
    <mergeCell ref="D151:D156"/>
    <mergeCell ref="E151:E156"/>
    <mergeCell ref="I151:I156"/>
    <mergeCell ref="J151:J156"/>
    <mergeCell ref="K151:K156"/>
    <mergeCell ref="L151:L156"/>
    <mergeCell ref="M151:M156"/>
    <mergeCell ref="N151:N152"/>
    <mergeCell ref="N153:N154"/>
    <mergeCell ref="N155:N156"/>
    <mergeCell ref="I157:I162"/>
    <mergeCell ref="J157:J162"/>
    <mergeCell ref="K157:K162"/>
    <mergeCell ref="L157:L162"/>
    <mergeCell ref="M157:M162"/>
    <mergeCell ref="N157:N158"/>
    <mergeCell ref="P145:P150"/>
    <mergeCell ref="Q145:Q150"/>
    <mergeCell ref="N147:N148"/>
    <mergeCell ref="N149:N150"/>
    <mergeCell ref="P151:P156"/>
    <mergeCell ref="Q151:Q156"/>
    <mergeCell ref="K170:K175"/>
    <mergeCell ref="L170:L175"/>
    <mergeCell ref="M170:M175"/>
    <mergeCell ref="N170:N171"/>
    <mergeCell ref="P157:P162"/>
    <mergeCell ref="Q157:Q162"/>
    <mergeCell ref="N159:N160"/>
    <mergeCell ref="N161:N162"/>
    <mergeCell ref="B163:B168"/>
    <mergeCell ref="D163:D168"/>
    <mergeCell ref="E163:E168"/>
    <mergeCell ref="I163:I168"/>
    <mergeCell ref="J163:J168"/>
    <mergeCell ref="K163:K168"/>
    <mergeCell ref="L163:L168"/>
    <mergeCell ref="M163:M168"/>
    <mergeCell ref="N163:N164"/>
    <mergeCell ref="P163:P168"/>
    <mergeCell ref="Q163:Q168"/>
    <mergeCell ref="N165:N166"/>
    <mergeCell ref="N167:N168"/>
    <mergeCell ref="B157:B162"/>
    <mergeCell ref="D157:D162"/>
    <mergeCell ref="E157:E162"/>
    <mergeCell ref="M183:M188"/>
    <mergeCell ref="N183:N184"/>
    <mergeCell ref="P170:P175"/>
    <mergeCell ref="Q170:Q175"/>
    <mergeCell ref="N172:N173"/>
    <mergeCell ref="N174:N175"/>
    <mergeCell ref="B176:B181"/>
    <mergeCell ref="D176:D181"/>
    <mergeCell ref="E176:E181"/>
    <mergeCell ref="I176:I181"/>
    <mergeCell ref="J176:J181"/>
    <mergeCell ref="K176:K181"/>
    <mergeCell ref="L176:L181"/>
    <mergeCell ref="M176:M181"/>
    <mergeCell ref="N176:N177"/>
    <mergeCell ref="P176:P181"/>
    <mergeCell ref="Q176:Q181"/>
    <mergeCell ref="N178:N179"/>
    <mergeCell ref="N180:N181"/>
    <mergeCell ref="B170:B175"/>
    <mergeCell ref="D170:D175"/>
    <mergeCell ref="E170:E175"/>
    <mergeCell ref="I170:I175"/>
    <mergeCell ref="J170:J175"/>
    <mergeCell ref="P183:P188"/>
    <mergeCell ref="Q183:Q188"/>
    <mergeCell ref="N185:N186"/>
    <mergeCell ref="N187:N188"/>
    <mergeCell ref="P189:P194"/>
    <mergeCell ref="Q189:Q194"/>
    <mergeCell ref="B189:B194"/>
    <mergeCell ref="D189:D194"/>
    <mergeCell ref="E189:E194"/>
    <mergeCell ref="I189:I194"/>
    <mergeCell ref="J189:J194"/>
    <mergeCell ref="K189:K194"/>
    <mergeCell ref="L189:L194"/>
    <mergeCell ref="M189:M194"/>
    <mergeCell ref="N189:N190"/>
    <mergeCell ref="N191:N192"/>
    <mergeCell ref="N193:N194"/>
    <mergeCell ref="B183:B188"/>
    <mergeCell ref="D183:D188"/>
    <mergeCell ref="E183:E188"/>
    <mergeCell ref="I183:I188"/>
    <mergeCell ref="J183:J188"/>
    <mergeCell ref="K183:K188"/>
    <mergeCell ref="L183:L188"/>
    <mergeCell ref="B195:B200"/>
    <mergeCell ref="D195:D200"/>
    <mergeCell ref="E195:E200"/>
    <mergeCell ref="I195:I200"/>
    <mergeCell ref="J195:J200"/>
    <mergeCell ref="K195:K200"/>
    <mergeCell ref="L195:L200"/>
    <mergeCell ref="M195:M200"/>
    <mergeCell ref="N195:N196"/>
    <mergeCell ref="B201:B206"/>
    <mergeCell ref="D201:D206"/>
    <mergeCell ref="E201:E206"/>
    <mergeCell ref="I201:I206"/>
    <mergeCell ref="J201:J206"/>
    <mergeCell ref="K201:K206"/>
    <mergeCell ref="L201:L206"/>
    <mergeCell ref="M201:M206"/>
    <mergeCell ref="N201:N202"/>
    <mergeCell ref="N203:N204"/>
    <mergeCell ref="N205:N206"/>
    <mergeCell ref="P195:P200"/>
    <mergeCell ref="Q195:Q200"/>
    <mergeCell ref="N197:N198"/>
    <mergeCell ref="N199:N200"/>
    <mergeCell ref="P201:P206"/>
    <mergeCell ref="Q201:Q206"/>
    <mergeCell ref="P207:P216"/>
    <mergeCell ref="Q207:Q216"/>
    <mergeCell ref="N213:N214"/>
    <mergeCell ref="N215:N216"/>
    <mergeCell ref="P217:P222"/>
    <mergeCell ref="Q217:Q222"/>
    <mergeCell ref="N219:N220"/>
    <mergeCell ref="N221:N222"/>
    <mergeCell ref="N209:N210"/>
    <mergeCell ref="N211:N212"/>
    <mergeCell ref="B207:B216"/>
    <mergeCell ref="D207:D216"/>
    <mergeCell ref="E207:E216"/>
    <mergeCell ref="I207:I216"/>
    <mergeCell ref="J207:J216"/>
    <mergeCell ref="B217:B222"/>
    <mergeCell ref="D217:D222"/>
    <mergeCell ref="E217:E222"/>
    <mergeCell ref="I217:I222"/>
    <mergeCell ref="J217:J222"/>
    <mergeCell ref="K217:K222"/>
    <mergeCell ref="L217:L222"/>
    <mergeCell ref="M217:M222"/>
    <mergeCell ref="N217:N218"/>
    <mergeCell ref="K207:K216"/>
    <mergeCell ref="L207:L216"/>
    <mergeCell ref="M207:M216"/>
    <mergeCell ref="N207:N208"/>
    <mergeCell ref="B223:B228"/>
    <mergeCell ref="D223:D228"/>
    <mergeCell ref="E223:E228"/>
    <mergeCell ref="I223:I228"/>
    <mergeCell ref="J223:J228"/>
    <mergeCell ref="K223:K228"/>
    <mergeCell ref="L223:L228"/>
    <mergeCell ref="M223:M228"/>
    <mergeCell ref="N223:N224"/>
    <mergeCell ref="B245:B250"/>
    <mergeCell ref="D245:D250"/>
    <mergeCell ref="E245:E250"/>
    <mergeCell ref="I245:I250"/>
    <mergeCell ref="J245:J250"/>
    <mergeCell ref="K245:K250"/>
    <mergeCell ref="L245:L250"/>
    <mergeCell ref="P223:P228"/>
    <mergeCell ref="Q223:Q228"/>
    <mergeCell ref="N225:N226"/>
    <mergeCell ref="N227:N228"/>
    <mergeCell ref="P229:P234"/>
    <mergeCell ref="Q229:Q234"/>
    <mergeCell ref="B229:B234"/>
    <mergeCell ref="D229:D234"/>
    <mergeCell ref="E229:E234"/>
    <mergeCell ref="I229:I234"/>
    <mergeCell ref="J229:J234"/>
    <mergeCell ref="K229:K234"/>
    <mergeCell ref="L229:L234"/>
    <mergeCell ref="M229:M234"/>
    <mergeCell ref="N229:N230"/>
    <mergeCell ref="N231:N232"/>
    <mergeCell ref="N233:N234"/>
    <mergeCell ref="N241:N242"/>
    <mergeCell ref="N243:N244"/>
    <mergeCell ref="B235:B244"/>
    <mergeCell ref="D235:D244"/>
    <mergeCell ref="E235:E244"/>
    <mergeCell ref="I235:I244"/>
    <mergeCell ref="J235:J244"/>
    <mergeCell ref="N235:N236"/>
    <mergeCell ref="K235:K244"/>
    <mergeCell ref="L235:L244"/>
    <mergeCell ref="M235:M244"/>
    <mergeCell ref="N237:N238"/>
    <mergeCell ref="N239:N240"/>
    <mergeCell ref="K257:K262"/>
    <mergeCell ref="L257:L262"/>
    <mergeCell ref="M257:M262"/>
    <mergeCell ref="N257:N258"/>
    <mergeCell ref="P257:P262"/>
    <mergeCell ref="Q257:Q262"/>
    <mergeCell ref="N259:N260"/>
    <mergeCell ref="N261:N262"/>
    <mergeCell ref="P245:P250"/>
    <mergeCell ref="Q245:Q250"/>
    <mergeCell ref="N247:N248"/>
    <mergeCell ref="N249:N250"/>
    <mergeCell ref="D251:D256"/>
    <mergeCell ref="E251:E256"/>
    <mergeCell ref="I251:I256"/>
    <mergeCell ref="J251:J256"/>
    <mergeCell ref="K251:K256"/>
    <mergeCell ref="L251:L256"/>
    <mergeCell ref="M251:M256"/>
    <mergeCell ref="N251:N252"/>
    <mergeCell ref="M245:M250"/>
    <mergeCell ref="N245:N246"/>
    <mergeCell ref="P235:P244"/>
    <mergeCell ref="Q235:Q244"/>
    <mergeCell ref="P263:P266"/>
    <mergeCell ref="Q263:Q266"/>
    <mergeCell ref="N265:N266"/>
    <mergeCell ref="B263:B266"/>
    <mergeCell ref="D263:D266"/>
    <mergeCell ref="E263:E266"/>
    <mergeCell ref="I263:I266"/>
    <mergeCell ref="J263:J266"/>
    <mergeCell ref="K263:K266"/>
    <mergeCell ref="L263:L266"/>
    <mergeCell ref="M263:M266"/>
    <mergeCell ref="N263:N264"/>
    <mergeCell ref="P251:P256"/>
    <mergeCell ref="Q251:Q256"/>
    <mergeCell ref="N253:N254"/>
    <mergeCell ref="N255:N256"/>
    <mergeCell ref="B257:B262"/>
    <mergeCell ref="D257:D262"/>
    <mergeCell ref="E257:E262"/>
    <mergeCell ref="I257:I262"/>
    <mergeCell ref="J257:J262"/>
    <mergeCell ref="B251:B256"/>
  </mergeCells>
  <pageMargins left="0.70866141732283472" right="0.70866141732283472" top="0.74803149606299213" bottom="0.74803149606299213" header="0.31496062992125984" footer="0.31496062992125984"/>
  <pageSetup paperSize="9" scale="49" fitToHeight="0" orientation="landscape" r:id="rId1"/>
  <headerFooter scaleWithDoc="0">
    <oddHeader>&amp;C&amp;"Times New Roman,Regular"&amp;P</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BBE9C-84D5-4CF8-A99E-6B6F59960D18}">
  <dimension ref="A1"/>
  <sheetViews>
    <sheetView workbookViewId="0"/>
  </sheetViews>
  <sheetFormatPr defaultRowHeight="14.4" x14ac:dyDescent="0.3"/>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8BC07D-1F46-4825-B0C0-63B066C82C3A}">
  <dimension ref="A1:Y309"/>
  <sheetViews>
    <sheetView view="pageBreakPreview" topLeftCell="A295" zoomScale="60" zoomScaleNormal="60" workbookViewId="0">
      <selection activeCell="F326" sqref="F326"/>
    </sheetView>
  </sheetViews>
  <sheetFormatPr defaultColWidth="9.109375" defaultRowHeight="14.4" x14ac:dyDescent="0.3"/>
  <cols>
    <col min="1" max="1" width="6" style="31" customWidth="1"/>
    <col min="2" max="2" width="12.44140625" style="31" customWidth="1"/>
    <col min="3" max="3" width="9.88671875" style="31" customWidth="1"/>
    <col min="4" max="4" width="9.88671875" style="31" hidden="1" customWidth="1"/>
    <col min="5" max="5" width="14.109375" style="31" customWidth="1"/>
    <col min="6" max="6" width="10.44140625" style="31" customWidth="1"/>
    <col min="7" max="9" width="10.109375" style="31" customWidth="1"/>
    <col min="10" max="10" width="16.44140625" style="31" customWidth="1"/>
    <col min="11" max="11" width="14.5546875" style="31" customWidth="1"/>
    <col min="12" max="12" width="10.44140625" style="31" customWidth="1"/>
    <col min="13" max="13" width="15.5546875" style="31" customWidth="1"/>
    <col min="14" max="14" width="8.109375" style="31" customWidth="1"/>
    <col min="15" max="15" width="10.44140625" style="31" customWidth="1"/>
    <col min="16" max="17" width="10.5546875" style="31" customWidth="1"/>
    <col min="18" max="18" width="7.5546875" style="31" customWidth="1"/>
    <col min="19" max="19" width="10.5546875" style="31" customWidth="1"/>
    <col min="20" max="20" width="9.88671875" style="31" customWidth="1"/>
    <col min="21" max="21" width="11.109375" style="31" customWidth="1"/>
    <col min="22" max="22" width="16.44140625" style="31" customWidth="1"/>
    <col min="23" max="16384" width="9.109375" style="31"/>
  </cols>
  <sheetData>
    <row r="1" spans="1:25" ht="15.6" x14ac:dyDescent="0.3">
      <c r="V1" s="519"/>
      <c r="W1" s="519"/>
      <c r="X1" s="519"/>
      <c r="Y1" s="519"/>
    </row>
    <row r="2" spans="1:25" ht="15.6" x14ac:dyDescent="0.3">
      <c r="S2" s="32" t="s">
        <v>221</v>
      </c>
      <c r="T2" s="32"/>
      <c r="U2" s="32"/>
      <c r="V2" s="32"/>
    </row>
    <row r="3" spans="1:25" ht="31.35" customHeight="1" x14ac:dyDescent="0.3">
      <c r="S3" s="518" t="s">
        <v>222</v>
      </c>
      <c r="T3" s="518"/>
      <c r="U3" s="518"/>
      <c r="V3" s="518"/>
    </row>
    <row r="4" spans="1:25" ht="15.6" x14ac:dyDescent="0.3">
      <c r="A4" s="33"/>
      <c r="B4" s="33"/>
      <c r="C4" s="33"/>
      <c r="D4" s="33"/>
      <c r="E4" s="47"/>
      <c r="F4" s="47"/>
      <c r="G4" s="47"/>
      <c r="H4" s="47"/>
      <c r="I4" s="47"/>
      <c r="J4" s="47"/>
      <c r="K4" s="47"/>
      <c r="L4" s="48" t="s">
        <v>223</v>
      </c>
      <c r="M4" s="47"/>
      <c r="N4" s="47"/>
      <c r="O4" s="47"/>
      <c r="P4" s="47"/>
      <c r="Q4" s="49"/>
      <c r="S4" s="50"/>
    </row>
    <row r="5" spans="1:25" ht="15.6" x14ac:dyDescent="0.3">
      <c r="A5" s="34"/>
      <c r="B5" s="34"/>
      <c r="C5" s="33"/>
      <c r="D5" s="33"/>
      <c r="E5" s="47"/>
      <c r="F5" s="47"/>
      <c r="G5" s="47"/>
      <c r="H5" s="47"/>
      <c r="I5" s="47"/>
      <c r="J5" s="47"/>
      <c r="K5" s="47"/>
      <c r="L5" s="48" t="s">
        <v>224</v>
      </c>
      <c r="M5" s="47"/>
      <c r="N5" s="47"/>
      <c r="O5" s="47"/>
      <c r="P5" s="47"/>
      <c r="Q5" s="47"/>
    </row>
    <row r="6" spans="1:25" ht="15.6" x14ac:dyDescent="0.3">
      <c r="A6" s="34"/>
      <c r="B6" s="34"/>
      <c r="C6" s="33"/>
      <c r="D6" s="33"/>
      <c r="E6" s="47"/>
      <c r="F6" s="47"/>
      <c r="G6" s="47"/>
      <c r="H6" s="47"/>
      <c r="I6" s="47"/>
      <c r="J6" s="47"/>
      <c r="K6" s="47"/>
      <c r="L6" s="51"/>
      <c r="M6" s="47"/>
      <c r="N6" s="47"/>
      <c r="O6" s="47"/>
      <c r="P6" s="47"/>
      <c r="Q6" s="47"/>
    </row>
    <row r="7" spans="1:25" ht="15.6" x14ac:dyDescent="0.3">
      <c r="A7" s="34"/>
      <c r="B7" s="34"/>
      <c r="C7" s="33"/>
      <c r="D7" s="33"/>
      <c r="E7" s="47"/>
      <c r="F7" s="47"/>
      <c r="G7" s="47"/>
      <c r="H7" s="47"/>
      <c r="I7" s="47"/>
      <c r="J7" s="47"/>
      <c r="K7" s="47"/>
      <c r="L7" s="51"/>
      <c r="M7" s="47"/>
      <c r="N7" s="47"/>
      <c r="O7" s="47"/>
      <c r="P7" s="47"/>
      <c r="Q7" s="47"/>
    </row>
    <row r="8" spans="1:25" ht="44.25" customHeight="1" x14ac:dyDescent="0.3">
      <c r="A8" s="507" t="s">
        <v>225</v>
      </c>
      <c r="B8" s="507"/>
      <c r="C8" s="507"/>
      <c r="D8" s="507"/>
      <c r="E8" s="507"/>
      <c r="F8" s="507"/>
      <c r="G8" s="507"/>
      <c r="H8" s="507"/>
      <c r="I8" s="507"/>
      <c r="J8" s="507"/>
      <c r="K8" s="507"/>
      <c r="L8" s="507"/>
      <c r="M8" s="507"/>
      <c r="N8" s="507"/>
      <c r="O8" s="507"/>
      <c r="P8" s="507"/>
      <c r="Q8" s="507"/>
      <c r="R8" s="507"/>
      <c r="S8" s="507"/>
      <c r="T8" s="507"/>
      <c r="U8" s="507"/>
      <c r="V8" s="507"/>
    </row>
    <row r="9" spans="1:25" ht="45" customHeight="1" x14ac:dyDescent="0.3">
      <c r="A9" s="508" t="s">
        <v>3</v>
      </c>
      <c r="B9" s="510" t="s">
        <v>226</v>
      </c>
      <c r="C9" s="512" t="s">
        <v>6</v>
      </c>
      <c r="D9" s="513"/>
      <c r="E9" s="513"/>
      <c r="F9" s="513"/>
      <c r="G9" s="513"/>
      <c r="H9" s="513"/>
      <c r="I9" s="514"/>
      <c r="J9" s="515" t="s">
        <v>227</v>
      </c>
      <c r="K9" s="516"/>
      <c r="L9" s="516"/>
      <c r="M9" s="517"/>
      <c r="N9" s="512" t="s">
        <v>228</v>
      </c>
      <c r="O9" s="513"/>
      <c r="P9" s="513"/>
      <c r="Q9" s="514"/>
      <c r="R9" s="515" t="s">
        <v>229</v>
      </c>
      <c r="S9" s="516"/>
      <c r="T9" s="516"/>
      <c r="U9" s="517"/>
      <c r="V9" s="508" t="s">
        <v>230</v>
      </c>
    </row>
    <row r="10" spans="1:25" ht="88.5" customHeight="1" x14ac:dyDescent="0.3">
      <c r="A10" s="509"/>
      <c r="B10" s="511"/>
      <c r="C10" s="52" t="s">
        <v>87</v>
      </c>
      <c r="D10" s="52"/>
      <c r="E10" s="52" t="s">
        <v>231</v>
      </c>
      <c r="F10" s="53" t="s">
        <v>232</v>
      </c>
      <c r="G10" s="53" t="s">
        <v>233</v>
      </c>
      <c r="H10" s="53" t="s">
        <v>234</v>
      </c>
      <c r="I10" s="53" t="s">
        <v>235</v>
      </c>
      <c r="J10" s="54" t="s">
        <v>236</v>
      </c>
      <c r="K10" s="53" t="s">
        <v>89</v>
      </c>
      <c r="L10" s="53" t="s">
        <v>90</v>
      </c>
      <c r="M10" s="55" t="s">
        <v>237</v>
      </c>
      <c r="N10" s="54" t="s">
        <v>236</v>
      </c>
      <c r="O10" s="53" t="s">
        <v>89</v>
      </c>
      <c r="P10" s="53" t="s">
        <v>90</v>
      </c>
      <c r="Q10" s="55" t="s">
        <v>237</v>
      </c>
      <c r="R10" s="54" t="s">
        <v>236</v>
      </c>
      <c r="S10" s="53" t="s">
        <v>89</v>
      </c>
      <c r="T10" s="53" t="s">
        <v>90</v>
      </c>
      <c r="U10" s="55" t="s">
        <v>237</v>
      </c>
      <c r="V10" s="509"/>
    </row>
    <row r="11" spans="1:25" ht="15" customHeight="1" x14ac:dyDescent="0.3">
      <c r="A11" s="55">
        <v>1</v>
      </c>
      <c r="B11" s="55">
        <v>2</v>
      </c>
      <c r="C11" s="55">
        <v>3</v>
      </c>
      <c r="D11" s="55"/>
      <c r="E11" s="55">
        <v>4</v>
      </c>
      <c r="F11" s="55">
        <v>5</v>
      </c>
      <c r="G11" s="55">
        <v>6</v>
      </c>
      <c r="H11" s="55">
        <v>7</v>
      </c>
      <c r="I11" s="55">
        <v>8</v>
      </c>
      <c r="J11" s="56">
        <v>9</v>
      </c>
      <c r="K11" s="55">
        <v>10</v>
      </c>
      <c r="L11" s="55">
        <v>11</v>
      </c>
      <c r="M11" s="55">
        <v>12</v>
      </c>
      <c r="N11" s="57">
        <v>13</v>
      </c>
      <c r="O11" s="57">
        <v>14</v>
      </c>
      <c r="P11" s="57">
        <v>15</v>
      </c>
      <c r="Q11" s="57">
        <v>16</v>
      </c>
      <c r="R11" s="56">
        <v>17</v>
      </c>
      <c r="S11" s="55">
        <v>18</v>
      </c>
      <c r="T11" s="55">
        <v>19</v>
      </c>
      <c r="U11" s="55">
        <v>20</v>
      </c>
      <c r="V11" s="55">
        <v>21</v>
      </c>
    </row>
    <row r="12" spans="1:25" s="33" customFormat="1" ht="91.2" x14ac:dyDescent="0.3">
      <c r="A12" s="104" t="str" cm="1">
        <f t="array" ref="A12:A15">'II skyrius'!B9:B12</f>
        <v>1.</v>
      </c>
      <c r="B12" s="104" t="str" cm="1">
        <f t="array" ref="B12:B15">'II skyrius'!C9:C12</f>
        <v>Išnaudoti ekonominį regiono potencialą ir sudaryti sąlygas kurti naujas darbo vietas</v>
      </c>
      <c r="C12" s="86"/>
      <c r="D12" s="96"/>
      <c r="E12" s="97"/>
      <c r="F12" s="87"/>
      <c r="G12" s="87"/>
      <c r="H12" s="87"/>
      <c r="I12" s="88"/>
      <c r="J12" s="60">
        <f t="shared" ref="J12:U12" si="0">J37+J43+J53+J59</f>
        <v>89919133.359999999</v>
      </c>
      <c r="K12" s="60">
        <f t="shared" si="0"/>
        <v>63084990.780000001</v>
      </c>
      <c r="L12" s="60">
        <f t="shared" si="0"/>
        <v>0</v>
      </c>
      <c r="M12" s="60">
        <f t="shared" si="0"/>
        <v>26834142.579999998</v>
      </c>
      <c r="N12" s="60">
        <f t="shared" si="0"/>
        <v>0</v>
      </c>
      <c r="O12" s="60">
        <f t="shared" si="0"/>
        <v>0</v>
      </c>
      <c r="P12" s="60">
        <f t="shared" si="0"/>
        <v>0</v>
      </c>
      <c r="Q12" s="60">
        <f t="shared" si="0"/>
        <v>0</v>
      </c>
      <c r="R12" s="60">
        <f t="shared" si="0"/>
        <v>0</v>
      </c>
      <c r="S12" s="60">
        <f t="shared" si="0"/>
        <v>0</v>
      </c>
      <c r="T12" s="60">
        <f t="shared" si="0"/>
        <v>0</v>
      </c>
      <c r="U12" s="60">
        <f t="shared" si="0"/>
        <v>0</v>
      </c>
      <c r="V12" s="37"/>
    </row>
    <row r="13" spans="1:25" s="33" customFormat="1" hidden="1" x14ac:dyDescent="0.3">
      <c r="A13" s="110">
        <v>0</v>
      </c>
      <c r="B13" s="110">
        <v>0</v>
      </c>
      <c r="C13" s="46"/>
      <c r="D13" s="46"/>
      <c r="E13" s="46"/>
      <c r="F13" s="59"/>
      <c r="G13" s="59"/>
      <c r="H13" s="59"/>
      <c r="I13" s="59"/>
      <c r="J13" s="61"/>
      <c r="K13" s="61"/>
      <c r="L13" s="61"/>
      <c r="M13" s="61"/>
      <c r="N13" s="61"/>
      <c r="O13" s="61"/>
      <c r="P13" s="61"/>
      <c r="Q13" s="61"/>
      <c r="R13" s="61"/>
      <c r="S13" s="61"/>
      <c r="T13" s="61"/>
      <c r="U13" s="61"/>
      <c r="V13" s="46"/>
    </row>
    <row r="14" spans="1:25" s="33" customFormat="1" hidden="1" x14ac:dyDescent="0.3">
      <c r="A14" s="110">
        <v>0</v>
      </c>
      <c r="B14" s="110">
        <v>0</v>
      </c>
      <c r="C14" s="46"/>
      <c r="D14" s="46"/>
      <c r="E14" s="46"/>
      <c r="F14" s="59"/>
      <c r="G14" s="59"/>
      <c r="H14" s="59"/>
      <c r="I14" s="59"/>
      <c r="J14" s="61"/>
      <c r="K14" s="61"/>
      <c r="L14" s="61"/>
      <c r="M14" s="61"/>
      <c r="N14" s="61"/>
      <c r="O14" s="61"/>
      <c r="P14" s="61"/>
      <c r="Q14" s="61"/>
      <c r="R14" s="61"/>
      <c r="S14" s="61"/>
      <c r="T14" s="61"/>
      <c r="U14" s="61"/>
      <c r="V14" s="46"/>
    </row>
    <row r="15" spans="1:25" s="33" customFormat="1" hidden="1" x14ac:dyDescent="0.3">
      <c r="A15" s="110">
        <v>0</v>
      </c>
      <c r="B15" s="110">
        <v>0</v>
      </c>
      <c r="C15" s="46"/>
      <c r="D15" s="46"/>
      <c r="E15" s="46"/>
      <c r="F15" s="59"/>
      <c r="G15" s="59"/>
      <c r="H15" s="59"/>
      <c r="I15" s="59"/>
      <c r="J15" s="61"/>
      <c r="K15" s="61"/>
      <c r="L15" s="61"/>
      <c r="M15" s="61"/>
      <c r="N15" s="61"/>
      <c r="O15" s="61"/>
      <c r="P15" s="61"/>
      <c r="Q15" s="61"/>
      <c r="R15" s="61"/>
      <c r="S15" s="61"/>
      <c r="T15" s="61"/>
      <c r="U15" s="61"/>
      <c r="V15" s="46"/>
    </row>
    <row r="16" spans="1:25" s="33" customFormat="1" hidden="1" x14ac:dyDescent="0.3">
      <c r="A16" s="110"/>
      <c r="B16" s="110"/>
      <c r="C16" s="46"/>
      <c r="D16" s="46"/>
      <c r="E16" s="46"/>
      <c r="F16" s="59"/>
      <c r="G16" s="59"/>
      <c r="H16" s="59"/>
      <c r="I16" s="59"/>
      <c r="J16" s="61"/>
      <c r="K16" s="61"/>
      <c r="L16" s="61"/>
      <c r="M16" s="61"/>
      <c r="N16" s="61"/>
      <c r="O16" s="61"/>
      <c r="P16" s="61"/>
      <c r="Q16" s="61"/>
      <c r="R16" s="61"/>
      <c r="S16" s="61"/>
      <c r="T16" s="61"/>
      <c r="U16" s="61"/>
      <c r="V16" s="46"/>
    </row>
    <row r="17" spans="1:22" s="33" customFormat="1" hidden="1" x14ac:dyDescent="0.3">
      <c r="A17" s="110"/>
      <c r="B17" s="110"/>
      <c r="C17" s="46"/>
      <c r="D17" s="46"/>
      <c r="E17" s="46"/>
      <c r="F17" s="59"/>
      <c r="G17" s="59"/>
      <c r="H17" s="59"/>
      <c r="I17" s="59"/>
      <c r="J17" s="61"/>
      <c r="K17" s="61"/>
      <c r="L17" s="61"/>
      <c r="M17" s="61"/>
      <c r="N17" s="61"/>
      <c r="O17" s="61"/>
      <c r="P17" s="61"/>
      <c r="Q17" s="61"/>
      <c r="R17" s="61"/>
      <c r="S17" s="61"/>
      <c r="T17" s="61"/>
      <c r="U17" s="61"/>
      <c r="V17" s="46"/>
    </row>
    <row r="18" spans="1:22" s="33" customFormat="1" hidden="1" x14ac:dyDescent="0.3">
      <c r="A18" s="110"/>
      <c r="B18" s="110"/>
      <c r="C18" s="46"/>
      <c r="D18" s="46"/>
      <c r="E18" s="46"/>
      <c r="F18" s="59"/>
      <c r="G18" s="59"/>
      <c r="H18" s="59"/>
      <c r="I18" s="59"/>
      <c r="J18" s="61"/>
      <c r="K18" s="61"/>
      <c r="L18" s="61"/>
      <c r="M18" s="61"/>
      <c r="N18" s="61"/>
      <c r="O18" s="61"/>
      <c r="P18" s="61"/>
      <c r="Q18" s="61"/>
      <c r="R18" s="61"/>
      <c r="S18" s="61"/>
      <c r="T18" s="61"/>
      <c r="U18" s="61"/>
      <c r="V18" s="46"/>
    </row>
    <row r="19" spans="1:22" s="33" customFormat="1" hidden="1" x14ac:dyDescent="0.3">
      <c r="A19" s="110"/>
      <c r="B19" s="110"/>
      <c r="C19" s="46"/>
      <c r="D19" s="46"/>
      <c r="E19" s="46"/>
      <c r="F19" s="59"/>
      <c r="G19" s="59"/>
      <c r="H19" s="59"/>
      <c r="I19" s="59"/>
      <c r="J19" s="61"/>
      <c r="K19" s="61"/>
      <c r="L19" s="61"/>
      <c r="M19" s="61"/>
      <c r="N19" s="61"/>
      <c r="O19" s="61"/>
      <c r="P19" s="61"/>
      <c r="Q19" s="61"/>
      <c r="R19" s="61"/>
      <c r="S19" s="61"/>
      <c r="T19" s="61"/>
      <c r="U19" s="61"/>
      <c r="V19" s="46"/>
    </row>
    <row r="20" spans="1:22" s="33" customFormat="1" hidden="1" x14ac:dyDescent="0.3">
      <c r="A20" s="110"/>
      <c r="B20" s="110"/>
      <c r="C20" s="46"/>
      <c r="D20" s="46"/>
      <c r="E20" s="46"/>
      <c r="F20" s="59"/>
      <c r="G20" s="59"/>
      <c r="H20" s="59"/>
      <c r="I20" s="59"/>
      <c r="J20" s="61"/>
      <c r="K20" s="61"/>
      <c r="L20" s="61"/>
      <c r="M20" s="61"/>
      <c r="N20" s="61"/>
      <c r="O20" s="61"/>
      <c r="P20" s="61"/>
      <c r="Q20" s="61"/>
      <c r="R20" s="61"/>
      <c r="S20" s="61"/>
      <c r="T20" s="61"/>
      <c r="U20" s="61"/>
      <c r="V20" s="46"/>
    </row>
    <row r="21" spans="1:22" s="33" customFormat="1" hidden="1" x14ac:dyDescent="0.3">
      <c r="A21" s="110"/>
      <c r="B21" s="110"/>
      <c r="C21" s="46"/>
      <c r="D21" s="46"/>
      <c r="E21" s="46"/>
      <c r="F21" s="59"/>
      <c r="G21" s="59"/>
      <c r="H21" s="59"/>
      <c r="I21" s="59"/>
      <c r="J21" s="61"/>
      <c r="K21" s="61"/>
      <c r="L21" s="61"/>
      <c r="M21" s="61"/>
      <c r="N21" s="61"/>
      <c r="O21" s="61"/>
      <c r="P21" s="61"/>
      <c r="Q21" s="61"/>
      <c r="R21" s="61"/>
      <c r="S21" s="61"/>
      <c r="T21" s="61"/>
      <c r="U21" s="61"/>
      <c r="V21" s="46"/>
    </row>
    <row r="22" spans="1:22" s="33" customFormat="1" ht="48" x14ac:dyDescent="0.3">
      <c r="A22" s="108"/>
      <c r="B22" s="108"/>
      <c r="C22" s="103" t="s">
        <v>238</v>
      </c>
      <c r="D22" s="46"/>
      <c r="E22" s="61" t="s">
        <v>17</v>
      </c>
      <c r="F22" s="89">
        <f>'II skyrius'!G9</f>
        <v>16.8</v>
      </c>
      <c r="G22" s="103">
        <v>10</v>
      </c>
      <c r="H22" s="89">
        <f>'II skyrius'!H9</f>
        <v>19.899999999999999</v>
      </c>
      <c r="I22" s="89">
        <f>'II skyrius'!I9</f>
        <v>24.5</v>
      </c>
      <c r="J22" s="78"/>
      <c r="K22" s="79"/>
      <c r="L22" s="79"/>
      <c r="M22" s="79"/>
      <c r="N22" s="79"/>
      <c r="O22" s="79"/>
      <c r="P22" s="79"/>
      <c r="Q22" s="79"/>
      <c r="R22" s="79"/>
      <c r="S22" s="79"/>
      <c r="T22" s="79"/>
      <c r="U22" s="80"/>
      <c r="V22" s="61"/>
    </row>
    <row r="23" spans="1:22" s="33" customFormat="1" hidden="1" x14ac:dyDescent="0.3">
      <c r="A23" s="108"/>
      <c r="B23" s="107"/>
      <c r="C23" s="67"/>
      <c r="D23" s="46"/>
      <c r="E23" s="92">
        <v>0</v>
      </c>
      <c r="F23" s="67" t="str">
        <f>'II skyrius'!G10</f>
        <v>(2019)</v>
      </c>
      <c r="G23" s="108"/>
      <c r="H23" s="67"/>
      <c r="I23" s="67"/>
      <c r="J23" s="81"/>
      <c r="K23" s="82"/>
      <c r="L23" s="82"/>
      <c r="M23" s="82"/>
      <c r="N23" s="82"/>
      <c r="O23" s="82"/>
      <c r="P23" s="82"/>
      <c r="Q23" s="82"/>
      <c r="R23" s="82"/>
      <c r="S23" s="82"/>
      <c r="T23" s="82"/>
      <c r="U23" s="83"/>
      <c r="V23" s="92"/>
    </row>
    <row r="24" spans="1:22" s="33" customFormat="1" x14ac:dyDescent="0.3">
      <c r="A24" s="108"/>
      <c r="B24" s="107"/>
      <c r="C24" s="91"/>
      <c r="D24" s="46"/>
      <c r="E24" s="93"/>
      <c r="F24" s="90" t="str">
        <f>'II skyrius'!G10</f>
        <v>(2019)</v>
      </c>
      <c r="G24" s="120" t="s">
        <v>23</v>
      </c>
      <c r="H24" s="91" t="str">
        <f>'II skyrius'!H10</f>
        <v>(2025)</v>
      </c>
      <c r="I24" s="91" t="str">
        <f>'II skyrius'!I10</f>
        <v>(2029)</v>
      </c>
      <c r="J24" s="81"/>
      <c r="K24" s="82"/>
      <c r="L24" s="82"/>
      <c r="M24" s="82"/>
      <c r="N24" s="82"/>
      <c r="O24" s="82"/>
      <c r="P24" s="82"/>
      <c r="Q24" s="82"/>
      <c r="R24" s="82"/>
      <c r="S24" s="82"/>
      <c r="T24" s="82"/>
      <c r="U24" s="83"/>
      <c r="V24" s="93"/>
    </row>
    <row r="25" spans="1:22" s="33" customFormat="1" ht="60" x14ac:dyDescent="0.3">
      <c r="A25" s="108"/>
      <c r="B25" s="107"/>
      <c r="C25" s="103" t="s">
        <v>238</v>
      </c>
      <c r="D25" s="46"/>
      <c r="E25" s="61" t="s">
        <v>22</v>
      </c>
      <c r="F25" s="89">
        <f>'II skyrius'!G11</f>
        <v>69.099999999999994</v>
      </c>
      <c r="G25" s="103">
        <v>50</v>
      </c>
      <c r="H25" s="89">
        <f>'II skyrius'!H11</f>
        <v>70.400000000000006</v>
      </c>
      <c r="I25" s="89">
        <f>'II skyrius'!I11</f>
        <v>72.5</v>
      </c>
      <c r="J25" s="81"/>
      <c r="K25" s="82"/>
      <c r="L25" s="82"/>
      <c r="M25" s="82"/>
      <c r="N25" s="82"/>
      <c r="O25" s="82"/>
      <c r="P25" s="82"/>
      <c r="Q25" s="82"/>
      <c r="R25" s="82"/>
      <c r="S25" s="82"/>
      <c r="T25" s="82"/>
      <c r="U25" s="83"/>
      <c r="V25" s="61"/>
    </row>
    <row r="26" spans="1:22" s="33" customFormat="1" hidden="1" x14ac:dyDescent="0.3">
      <c r="A26" s="108"/>
      <c r="B26" s="107"/>
      <c r="C26" s="67"/>
      <c r="D26" s="46"/>
      <c r="E26" s="92">
        <v>0</v>
      </c>
      <c r="F26" s="67" t="str">
        <f>'II skyrius'!G12</f>
        <v>(2020)</v>
      </c>
      <c r="G26" s="108"/>
      <c r="H26" s="67"/>
      <c r="I26" s="67"/>
      <c r="J26" s="81"/>
      <c r="K26" s="82"/>
      <c r="L26" s="82"/>
      <c r="M26" s="82"/>
      <c r="N26" s="82"/>
      <c r="O26" s="82"/>
      <c r="P26" s="82"/>
      <c r="Q26" s="82"/>
      <c r="R26" s="82"/>
      <c r="S26" s="82"/>
      <c r="T26" s="82"/>
      <c r="U26" s="83"/>
      <c r="V26" s="92"/>
    </row>
    <row r="27" spans="1:22" s="33" customFormat="1" x14ac:dyDescent="0.3">
      <c r="A27" s="108"/>
      <c r="B27" s="107"/>
      <c r="C27" s="91"/>
      <c r="D27" s="46"/>
      <c r="E27" s="93"/>
      <c r="F27" s="90" t="str">
        <f>'II skyrius'!G12</f>
        <v>(2020)</v>
      </c>
      <c r="G27" s="120" t="s">
        <v>23</v>
      </c>
      <c r="H27" s="91" t="str">
        <f>'II skyrius'!H12</f>
        <v>(2025)</v>
      </c>
      <c r="I27" s="91" t="str">
        <f>'II skyrius'!I12</f>
        <v>(2029)</v>
      </c>
      <c r="J27" s="81"/>
      <c r="K27" s="82"/>
      <c r="L27" s="82"/>
      <c r="M27" s="82"/>
      <c r="N27" s="82"/>
      <c r="O27" s="82"/>
      <c r="P27" s="82"/>
      <c r="Q27" s="82"/>
      <c r="R27" s="82"/>
      <c r="S27" s="82"/>
      <c r="T27" s="82"/>
      <c r="U27" s="83"/>
      <c r="V27" s="93"/>
    </row>
    <row r="28" spans="1:22" s="33" customFormat="1" ht="108" x14ac:dyDescent="0.3">
      <c r="A28" s="108"/>
      <c r="B28" s="107"/>
      <c r="C28" s="103" t="s">
        <v>238</v>
      </c>
      <c r="D28" s="46"/>
      <c r="E28" s="61" t="s">
        <v>239</v>
      </c>
      <c r="F28" s="89" t="e" cm="1">
        <f t="array" ref="F28">'II skyrius'!#REF!</f>
        <v>#REF!</v>
      </c>
      <c r="G28" s="103">
        <v>1.03</v>
      </c>
      <c r="H28" s="89" t="e">
        <f>'II skyrius'!#REF!</f>
        <v>#REF!</v>
      </c>
      <c r="I28" s="89" t="e">
        <f>'II skyrius'!#REF!</f>
        <v>#REF!</v>
      </c>
      <c r="J28" s="81"/>
      <c r="K28" s="82"/>
      <c r="L28" s="82"/>
      <c r="M28" s="82"/>
      <c r="N28" s="82"/>
      <c r="O28" s="82"/>
      <c r="P28" s="82"/>
      <c r="Q28" s="82"/>
      <c r="R28" s="82"/>
      <c r="S28" s="82"/>
      <c r="T28" s="82"/>
      <c r="U28" s="83"/>
      <c r="V28" s="61"/>
    </row>
    <row r="29" spans="1:22" s="33" customFormat="1" hidden="1" x14ac:dyDescent="0.3">
      <c r="A29" s="108"/>
      <c r="B29" s="107"/>
      <c r="C29" s="67"/>
      <c r="D29" s="46"/>
      <c r="E29" s="92">
        <v>0</v>
      </c>
      <c r="F29" s="67"/>
      <c r="G29" s="108" t="s">
        <v>23</v>
      </c>
      <c r="H29" s="67"/>
      <c r="I29" s="67"/>
      <c r="J29" s="81"/>
      <c r="K29" s="82"/>
      <c r="L29" s="82"/>
      <c r="M29" s="82"/>
      <c r="N29" s="82"/>
      <c r="O29" s="82"/>
      <c r="P29" s="82"/>
      <c r="Q29" s="82"/>
      <c r="R29" s="82"/>
      <c r="S29" s="82"/>
      <c r="T29" s="82"/>
      <c r="U29" s="83"/>
      <c r="V29" s="92"/>
    </row>
    <row r="30" spans="1:22" s="33" customFormat="1" x14ac:dyDescent="0.3">
      <c r="A30" s="108"/>
      <c r="B30" s="107"/>
      <c r="C30" s="91"/>
      <c r="D30" s="46"/>
      <c r="E30" s="93"/>
      <c r="F30" s="90" t="e">
        <f>'II skyrius'!#REF!</f>
        <v>#REF!</v>
      </c>
      <c r="G30" s="109" t="s">
        <v>23</v>
      </c>
      <c r="H30" s="91" t="e">
        <f>'II skyrius'!#REF!</f>
        <v>#REF!</v>
      </c>
      <c r="I30" s="91" t="e">
        <f>'II skyrius'!#REF!</f>
        <v>#REF!</v>
      </c>
      <c r="J30" s="81"/>
      <c r="K30" s="82"/>
      <c r="L30" s="82"/>
      <c r="M30" s="82"/>
      <c r="N30" s="82"/>
      <c r="O30" s="82"/>
      <c r="P30" s="82"/>
      <c r="Q30" s="82"/>
      <c r="R30" s="82"/>
      <c r="S30" s="82"/>
      <c r="T30" s="82"/>
      <c r="U30" s="83"/>
      <c r="V30" s="93"/>
    </row>
    <row r="31" spans="1:22" s="33" customFormat="1" ht="84" x14ac:dyDescent="0.3">
      <c r="A31" s="108"/>
      <c r="B31" s="107"/>
      <c r="C31" s="103" t="s">
        <v>238</v>
      </c>
      <c r="D31" s="46"/>
      <c r="E31" s="61" t="s">
        <v>240</v>
      </c>
      <c r="F31" s="89" t="e" cm="1">
        <f t="array" ref="F31">'II skyrius'!#REF!</f>
        <v>#REF!</v>
      </c>
      <c r="G31" s="103">
        <v>81</v>
      </c>
      <c r="H31" s="89" t="e">
        <f>'II skyrius'!#REF!</f>
        <v>#REF!</v>
      </c>
      <c r="I31" s="89" t="e">
        <f>'II skyrius'!#REF!</f>
        <v>#REF!</v>
      </c>
      <c r="J31" s="81"/>
      <c r="K31" s="82"/>
      <c r="L31" s="82"/>
      <c r="M31" s="82"/>
      <c r="N31" s="82"/>
      <c r="O31" s="82"/>
      <c r="P31" s="82"/>
      <c r="Q31" s="82"/>
      <c r="R31" s="82"/>
      <c r="S31" s="82"/>
      <c r="T31" s="82"/>
      <c r="U31" s="83"/>
      <c r="V31" s="61"/>
    </row>
    <row r="32" spans="1:22" s="33" customFormat="1" hidden="1" x14ac:dyDescent="0.3">
      <c r="A32" s="108"/>
      <c r="B32" s="107"/>
      <c r="C32" s="67"/>
      <c r="D32" s="46"/>
      <c r="E32" s="92">
        <v>0</v>
      </c>
      <c r="F32" s="67"/>
      <c r="G32" s="108"/>
      <c r="H32" s="67"/>
      <c r="I32" s="67"/>
      <c r="J32" s="81"/>
      <c r="K32" s="82"/>
      <c r="L32" s="82"/>
      <c r="M32" s="82"/>
      <c r="N32" s="82"/>
      <c r="O32" s="82"/>
      <c r="P32" s="82"/>
      <c r="Q32" s="82"/>
      <c r="R32" s="82"/>
      <c r="S32" s="82"/>
      <c r="T32" s="82"/>
      <c r="U32" s="83"/>
      <c r="V32" s="92"/>
    </row>
    <row r="33" spans="1:22" s="33" customFormat="1" x14ac:dyDescent="0.3">
      <c r="A33" s="108"/>
      <c r="B33" s="107"/>
      <c r="C33" s="91"/>
      <c r="D33" s="46"/>
      <c r="E33" s="93"/>
      <c r="F33" s="90" t="e">
        <f>'II skyrius'!#REF!</f>
        <v>#REF!</v>
      </c>
      <c r="G33" s="120" t="s">
        <v>23</v>
      </c>
      <c r="H33" s="91" t="e">
        <f>'II skyrius'!#REF!</f>
        <v>#REF!</v>
      </c>
      <c r="I33" s="91" t="e">
        <f>'II skyrius'!#REF!</f>
        <v>#REF!</v>
      </c>
      <c r="J33" s="81"/>
      <c r="K33" s="82"/>
      <c r="L33" s="82"/>
      <c r="M33" s="82"/>
      <c r="N33" s="82"/>
      <c r="O33" s="82"/>
      <c r="P33" s="82"/>
      <c r="Q33" s="82"/>
      <c r="R33" s="82"/>
      <c r="S33" s="82"/>
      <c r="T33" s="82"/>
      <c r="U33" s="83"/>
      <c r="V33" s="93"/>
    </row>
    <row r="34" spans="1:22" s="33" customFormat="1" ht="120" x14ac:dyDescent="0.3">
      <c r="A34" s="108"/>
      <c r="B34" s="107"/>
      <c r="C34" s="103" t="s">
        <v>238</v>
      </c>
      <c r="D34" s="46"/>
      <c r="E34" s="61" t="s">
        <v>25</v>
      </c>
      <c r="F34" s="89" t="e" cm="1">
        <f t="array" ref="F34">'II skyrius'!#REF!</f>
        <v>#REF!</v>
      </c>
      <c r="G34" s="103">
        <v>1.38</v>
      </c>
      <c r="H34" s="89" t="e">
        <f>'II skyrius'!#REF!</f>
        <v>#REF!</v>
      </c>
      <c r="I34" s="89" t="e">
        <f>'II skyrius'!#REF!</f>
        <v>#REF!</v>
      </c>
      <c r="J34" s="81"/>
      <c r="K34" s="82"/>
      <c r="L34" s="82"/>
      <c r="M34" s="82"/>
      <c r="N34" s="82"/>
      <c r="O34" s="82"/>
      <c r="P34" s="82"/>
      <c r="Q34" s="82"/>
      <c r="R34" s="82"/>
      <c r="S34" s="82"/>
      <c r="T34" s="82"/>
      <c r="U34" s="83"/>
      <c r="V34" s="61"/>
    </row>
    <row r="35" spans="1:22" s="33" customFormat="1" hidden="1" x14ac:dyDescent="0.3">
      <c r="A35" s="108"/>
      <c r="B35" s="107"/>
      <c r="C35" s="67"/>
      <c r="D35" s="46"/>
      <c r="E35" s="92">
        <v>0</v>
      </c>
      <c r="F35" s="67"/>
      <c r="G35" s="108" t="s">
        <v>24</v>
      </c>
      <c r="H35" s="67"/>
      <c r="I35" s="67"/>
      <c r="J35" s="81"/>
      <c r="K35" s="82"/>
      <c r="L35" s="82"/>
      <c r="M35" s="82"/>
      <c r="N35" s="82"/>
      <c r="O35" s="82"/>
      <c r="P35" s="82"/>
      <c r="Q35" s="82"/>
      <c r="R35" s="82"/>
      <c r="S35" s="82"/>
      <c r="T35" s="82"/>
      <c r="U35" s="83"/>
      <c r="V35" s="92"/>
    </row>
    <row r="36" spans="1:22" s="33" customFormat="1" x14ac:dyDescent="0.3">
      <c r="A36" s="109"/>
      <c r="B36" s="107"/>
      <c r="C36" s="91"/>
      <c r="D36" s="46"/>
      <c r="E36" s="93"/>
      <c r="F36" s="90" t="e">
        <f>'II skyrius'!#REF!</f>
        <v>#REF!</v>
      </c>
      <c r="G36" s="109" t="s">
        <v>24</v>
      </c>
      <c r="H36" s="91" t="e">
        <f>'II skyrius'!#REF!</f>
        <v>#REF!</v>
      </c>
      <c r="I36" s="91" t="e">
        <f>'II skyrius'!#REF!</f>
        <v>#REF!</v>
      </c>
      <c r="J36" s="81"/>
      <c r="K36" s="82"/>
      <c r="L36" s="82"/>
      <c r="M36" s="82"/>
      <c r="N36" s="82"/>
      <c r="O36" s="82"/>
      <c r="P36" s="82"/>
      <c r="Q36" s="82"/>
      <c r="R36" s="82"/>
      <c r="S36" s="82"/>
      <c r="T36" s="82"/>
      <c r="U36" s="83"/>
      <c r="V36" s="93"/>
    </row>
    <row r="37" spans="1:22" s="33" customFormat="1" ht="79.8" x14ac:dyDescent="0.3">
      <c r="A37" s="74" t="str" cm="1">
        <f t="array" ref="A37:A38">'II skyrius'!B13:B14</f>
        <v>1.1.</v>
      </c>
      <c r="B37" s="74" t="str" cm="1">
        <f t="array" ref="B37:B38">'II skyrius'!C13:C14</f>
        <v>Sukurti ir modernizuoti trūkstamą pramoninių, komercinių ir kitų teritorijų infrastruktūrą</v>
      </c>
      <c r="C37" s="86"/>
      <c r="D37" s="96"/>
      <c r="E37" s="97"/>
      <c r="F37" s="87"/>
      <c r="G37" s="87"/>
      <c r="H37" s="87"/>
      <c r="I37" s="88"/>
      <c r="J37" s="62">
        <f>J42</f>
        <v>0</v>
      </c>
      <c r="K37" s="62">
        <f t="shared" ref="K37:U37" si="1">K42</f>
        <v>0</v>
      </c>
      <c r="L37" s="62">
        <f t="shared" si="1"/>
        <v>0</v>
      </c>
      <c r="M37" s="62">
        <f t="shared" si="1"/>
        <v>0</v>
      </c>
      <c r="N37" s="62">
        <f t="shared" si="1"/>
        <v>0</v>
      </c>
      <c r="O37" s="62">
        <f t="shared" si="1"/>
        <v>0</v>
      </c>
      <c r="P37" s="62">
        <f t="shared" si="1"/>
        <v>0</v>
      </c>
      <c r="Q37" s="62">
        <f t="shared" si="1"/>
        <v>0</v>
      </c>
      <c r="R37" s="62">
        <f t="shared" si="1"/>
        <v>0</v>
      </c>
      <c r="S37" s="62">
        <f t="shared" si="1"/>
        <v>0</v>
      </c>
      <c r="T37" s="62">
        <f t="shared" si="1"/>
        <v>0</v>
      </c>
      <c r="U37" s="62">
        <f t="shared" si="1"/>
        <v>0</v>
      </c>
      <c r="V37" s="46"/>
    </row>
    <row r="38" spans="1:22" s="33" customFormat="1" ht="14.4" hidden="1" customHeight="1" x14ac:dyDescent="0.3">
      <c r="A38" s="76">
        <v>0</v>
      </c>
      <c r="B38" s="76">
        <v>0</v>
      </c>
      <c r="C38" s="46"/>
      <c r="D38" s="46"/>
      <c r="E38" s="46"/>
      <c r="F38" s="46"/>
      <c r="G38" s="46"/>
      <c r="H38" s="63"/>
      <c r="I38" s="63"/>
      <c r="J38" s="62">
        <v>0</v>
      </c>
      <c r="K38" s="62">
        <v>0</v>
      </c>
      <c r="L38" s="62">
        <v>0</v>
      </c>
      <c r="M38" s="62">
        <v>0</v>
      </c>
      <c r="N38" s="62">
        <v>0</v>
      </c>
      <c r="O38" s="62">
        <v>0</v>
      </c>
      <c r="P38" s="62">
        <v>0</v>
      </c>
      <c r="Q38" s="62">
        <v>0</v>
      </c>
      <c r="R38" s="62">
        <v>0</v>
      </c>
      <c r="S38" s="62">
        <v>0</v>
      </c>
      <c r="T38" s="62">
        <v>0</v>
      </c>
      <c r="U38" s="62">
        <v>0</v>
      </c>
      <c r="V38" s="46"/>
    </row>
    <row r="39" spans="1:22" s="33" customFormat="1" ht="36" x14ac:dyDescent="0.3">
      <c r="A39" s="108"/>
      <c r="B39" s="108"/>
      <c r="C39" s="103" t="s">
        <v>241</v>
      </c>
      <c r="D39" s="46"/>
      <c r="E39" s="61" t="s">
        <v>28</v>
      </c>
      <c r="F39" s="89">
        <f>'II skyrius'!G13</f>
        <v>0</v>
      </c>
      <c r="G39" s="89">
        <v>0</v>
      </c>
      <c r="H39" s="89">
        <f>'II skyrius'!H13</f>
        <v>0</v>
      </c>
      <c r="I39" s="89">
        <f>'II skyrius'!I13</f>
        <v>4.45</v>
      </c>
      <c r="J39" s="81"/>
      <c r="K39" s="82"/>
      <c r="L39" s="82"/>
      <c r="M39" s="82"/>
      <c r="N39" s="82"/>
      <c r="O39" s="82"/>
      <c r="P39" s="82"/>
      <c r="Q39" s="82"/>
      <c r="R39" s="82"/>
      <c r="S39" s="82"/>
      <c r="T39" s="82"/>
      <c r="U39" s="83"/>
      <c r="V39" s="61"/>
    </row>
    <row r="40" spans="1:22" s="33" customFormat="1" hidden="1" x14ac:dyDescent="0.3">
      <c r="A40" s="108"/>
      <c r="B40" s="108"/>
      <c r="C40" s="67"/>
      <c r="D40" s="46"/>
      <c r="E40" s="92">
        <v>0</v>
      </c>
      <c r="F40" s="67" t="str">
        <f>'II skyrius'!G14</f>
        <v>(2021)</v>
      </c>
      <c r="G40" s="67"/>
      <c r="H40" s="67"/>
      <c r="I40" s="67"/>
      <c r="J40" s="81"/>
      <c r="K40" s="82"/>
      <c r="L40" s="82"/>
      <c r="M40" s="82"/>
      <c r="N40" s="82"/>
      <c r="O40" s="82"/>
      <c r="P40" s="82"/>
      <c r="Q40" s="82"/>
      <c r="R40" s="82"/>
      <c r="S40" s="82"/>
      <c r="T40" s="82"/>
      <c r="U40" s="83"/>
      <c r="V40" s="92"/>
    </row>
    <row r="41" spans="1:22" s="33" customFormat="1" x14ac:dyDescent="0.3">
      <c r="A41" s="109"/>
      <c r="B41" s="109"/>
      <c r="C41" s="91"/>
      <c r="D41" s="46"/>
      <c r="E41" s="93"/>
      <c r="F41" s="90" t="str">
        <f>'II skyrius'!G14</f>
        <v>(2021)</v>
      </c>
      <c r="G41" s="91"/>
      <c r="H41" s="91" t="str">
        <f>'II skyrius'!H14</f>
        <v>(2025)</v>
      </c>
      <c r="I41" s="91" t="str">
        <f>'II skyrius'!I14</f>
        <v>(2029)</v>
      </c>
      <c r="J41" s="81"/>
      <c r="K41" s="82"/>
      <c r="L41" s="82"/>
      <c r="M41" s="82"/>
      <c r="N41" s="82"/>
      <c r="O41" s="82"/>
      <c r="P41" s="82"/>
      <c r="Q41" s="82"/>
      <c r="R41" s="82"/>
      <c r="S41" s="82"/>
      <c r="T41" s="82"/>
      <c r="U41" s="83"/>
      <c r="V41" s="93"/>
    </row>
    <row r="42" spans="1:22" s="33" customFormat="1" ht="57" x14ac:dyDescent="0.3">
      <c r="A42" s="58" t="s">
        <v>242</v>
      </c>
      <c r="B42" s="58" t="str">
        <f>'III skyrius'!C9</f>
        <v xml:space="preserve">Investicinės aplinkos ir verslo plėtros sąlygų gerinimas </v>
      </c>
      <c r="C42" s="78"/>
      <c r="D42" s="98"/>
      <c r="E42" s="79"/>
      <c r="F42" s="99"/>
      <c r="G42" s="99"/>
      <c r="H42" s="99"/>
      <c r="I42" s="94"/>
      <c r="J42" s="62">
        <v>0</v>
      </c>
      <c r="K42" s="62">
        <v>0</v>
      </c>
      <c r="L42" s="62">
        <v>0</v>
      </c>
      <c r="M42" s="62">
        <v>0</v>
      </c>
      <c r="N42" s="62">
        <v>0</v>
      </c>
      <c r="O42" s="62">
        <v>0</v>
      </c>
      <c r="P42" s="62">
        <v>0</v>
      </c>
      <c r="Q42" s="62">
        <v>0</v>
      </c>
      <c r="R42" s="62">
        <v>0</v>
      </c>
      <c r="S42" s="62">
        <v>0</v>
      </c>
      <c r="T42" s="62">
        <v>0</v>
      </c>
      <c r="U42" s="62">
        <v>0</v>
      </c>
      <c r="V42" s="46"/>
    </row>
    <row r="43" spans="1:22" s="33" customFormat="1" ht="91.2" x14ac:dyDescent="0.3">
      <c r="A43" s="74" t="str" cm="1">
        <f t="array" ref="A43:A44">'II skyrius'!B15:B16</f>
        <v>1.2.</v>
      </c>
      <c r="B43" s="74" t="str" cm="1">
        <f t="array" ref="B43:B44">'II skyrius'!C15:C16</f>
        <v>Sukurti palankią aplinką SVV steigimuisi per bendros infrastruktūros naudojimo iniciatyvas</v>
      </c>
      <c r="C43" s="84"/>
      <c r="D43" s="100"/>
      <c r="E43" s="85"/>
      <c r="F43" s="101"/>
      <c r="G43" s="101"/>
      <c r="H43" s="101"/>
      <c r="I43" s="102"/>
      <c r="J43" s="62">
        <f>J48</f>
        <v>32111260.43</v>
      </c>
      <c r="K43" s="62">
        <f t="shared" ref="K43:U43" si="2">K48</f>
        <v>26322091.43</v>
      </c>
      <c r="L43" s="62">
        <f t="shared" si="2"/>
        <v>0</v>
      </c>
      <c r="M43" s="62">
        <f t="shared" si="2"/>
        <v>5789169</v>
      </c>
      <c r="N43" s="62">
        <f t="shared" si="2"/>
        <v>0</v>
      </c>
      <c r="O43" s="62">
        <f t="shared" si="2"/>
        <v>0</v>
      </c>
      <c r="P43" s="62">
        <f t="shared" si="2"/>
        <v>0</v>
      </c>
      <c r="Q43" s="62">
        <f t="shared" si="2"/>
        <v>0</v>
      </c>
      <c r="R43" s="62">
        <f t="shared" si="2"/>
        <v>0</v>
      </c>
      <c r="S43" s="62">
        <f t="shared" si="2"/>
        <v>0</v>
      </c>
      <c r="T43" s="62">
        <f t="shared" si="2"/>
        <v>0</v>
      </c>
      <c r="U43" s="62">
        <f t="shared" si="2"/>
        <v>0</v>
      </c>
      <c r="V43" s="46"/>
    </row>
    <row r="44" spans="1:22" s="33" customFormat="1" hidden="1" x14ac:dyDescent="0.3">
      <c r="A44" s="76">
        <v>0</v>
      </c>
      <c r="B44" s="76">
        <v>0</v>
      </c>
      <c r="C44" s="46"/>
      <c r="D44" s="46"/>
      <c r="E44" s="46"/>
      <c r="F44" s="59"/>
      <c r="G44" s="59"/>
      <c r="H44" s="59"/>
      <c r="I44" s="59"/>
      <c r="J44" s="59"/>
      <c r="K44" s="59"/>
      <c r="L44" s="59"/>
      <c r="M44" s="59"/>
      <c r="N44" s="59"/>
      <c r="O44" s="59"/>
      <c r="P44" s="59"/>
      <c r="Q44" s="59"/>
      <c r="R44" s="59"/>
      <c r="S44" s="59"/>
      <c r="T44" s="59"/>
      <c r="U44" s="59"/>
      <c r="V44" s="46"/>
    </row>
    <row r="45" spans="1:22" s="33" customFormat="1" ht="72" x14ac:dyDescent="0.3">
      <c r="A45" s="108"/>
      <c r="B45" s="108"/>
      <c r="C45" s="103" t="str" cm="1">
        <f t="array" ref="C45:D46">'IV skyrius III skirsnis'!C10:D11</f>
        <v>R.S.2.3523</v>
      </c>
      <c r="D45" s="46">
        <v>0</v>
      </c>
      <c r="E45" s="61" t="s">
        <v>31</v>
      </c>
      <c r="F45" s="89">
        <f>'II skyrius'!G15</f>
        <v>0</v>
      </c>
      <c r="G45" s="89">
        <v>0</v>
      </c>
      <c r="H45" s="89">
        <f>'II skyrius'!H15</f>
        <v>0</v>
      </c>
      <c r="I45" s="89">
        <f>'II skyrius'!I15</f>
        <v>18950</v>
      </c>
      <c r="J45" s="81"/>
      <c r="K45" s="82"/>
      <c r="L45" s="82"/>
      <c r="M45" s="82"/>
      <c r="N45" s="82"/>
      <c r="O45" s="82"/>
      <c r="P45" s="82"/>
      <c r="Q45" s="82"/>
      <c r="R45" s="82"/>
      <c r="S45" s="82"/>
      <c r="T45" s="82"/>
      <c r="U45" s="83"/>
      <c r="V45" s="61"/>
    </row>
    <row r="46" spans="1:22" s="33" customFormat="1" hidden="1" x14ac:dyDescent="0.3">
      <c r="A46" s="108"/>
      <c r="B46" s="108"/>
      <c r="C46" s="67">
        <v>0</v>
      </c>
      <c r="D46" s="46">
        <v>0</v>
      </c>
      <c r="E46" s="92">
        <v>0</v>
      </c>
      <c r="F46" s="67" t="str">
        <f>'II skyrius'!G16</f>
        <v>(2021)</v>
      </c>
      <c r="G46" s="67"/>
      <c r="H46" s="67"/>
      <c r="I46" s="67"/>
      <c r="J46" s="81"/>
      <c r="K46" s="82"/>
      <c r="L46" s="82"/>
      <c r="M46" s="82"/>
      <c r="N46" s="82"/>
      <c r="O46" s="82"/>
      <c r="P46" s="82"/>
      <c r="Q46" s="82"/>
      <c r="R46" s="82"/>
      <c r="S46" s="82"/>
      <c r="T46" s="82"/>
      <c r="U46" s="83"/>
      <c r="V46" s="92"/>
    </row>
    <row r="47" spans="1:22" s="33" customFormat="1" x14ac:dyDescent="0.3">
      <c r="A47" s="109"/>
      <c r="B47" s="109"/>
      <c r="C47" s="91"/>
      <c r="D47" s="46"/>
      <c r="E47" s="93"/>
      <c r="F47" s="90" t="str">
        <f>'II skyrius'!G16</f>
        <v>(2021)</v>
      </c>
      <c r="G47" s="91"/>
      <c r="H47" s="91" t="str">
        <f>'II skyrius'!H16</f>
        <v>(2025)</v>
      </c>
      <c r="I47" s="91" t="str">
        <f>'II skyrius'!I16</f>
        <v>(2029)</v>
      </c>
      <c r="J47" s="81"/>
      <c r="K47" s="82"/>
      <c r="L47" s="82"/>
      <c r="M47" s="82"/>
      <c r="N47" s="82"/>
      <c r="O47" s="82"/>
      <c r="P47" s="82"/>
      <c r="Q47" s="82"/>
      <c r="R47" s="82"/>
      <c r="S47" s="82"/>
      <c r="T47" s="82"/>
      <c r="U47" s="83"/>
      <c r="V47" s="93"/>
    </row>
    <row r="48" spans="1:22" s="33" customFormat="1" ht="45.6" x14ac:dyDescent="0.3">
      <c r="A48" s="74" t="s">
        <v>243</v>
      </c>
      <c r="B48" s="74" t="str">
        <f>'III skyrius'!C10</f>
        <v>Turizmo objektų patrauklumo gerinimas</v>
      </c>
      <c r="C48" s="86"/>
      <c r="D48" s="96"/>
      <c r="E48" s="97"/>
      <c r="F48" s="87"/>
      <c r="G48" s="87"/>
      <c r="H48" s="87"/>
      <c r="I48" s="88"/>
      <c r="J48" s="62">
        <f>'III skyrius'!J10</f>
        <v>32111260.43</v>
      </c>
      <c r="K48" s="62">
        <f>'III skyrius'!K10</f>
        <v>26322091.43</v>
      </c>
      <c r="L48" s="62">
        <f>'III skyrius'!L10</f>
        <v>0</v>
      </c>
      <c r="M48" s="62">
        <f>J48-K48</f>
        <v>5789169</v>
      </c>
      <c r="N48" s="64">
        <v>0</v>
      </c>
      <c r="O48" s="64">
        <v>0</v>
      </c>
      <c r="P48" s="64">
        <v>0</v>
      </c>
      <c r="Q48" s="64">
        <v>0</v>
      </c>
      <c r="R48" s="64">
        <v>0</v>
      </c>
      <c r="S48" s="64">
        <v>0</v>
      </c>
      <c r="T48" s="64">
        <v>0</v>
      </c>
      <c r="U48" s="64">
        <v>0</v>
      </c>
      <c r="V48" s="46"/>
    </row>
    <row r="49" spans="1:22" s="33" customFormat="1" ht="72" x14ac:dyDescent="0.3">
      <c r="A49" s="76"/>
      <c r="B49" s="76"/>
      <c r="C49" s="61" t="str">
        <f>C45</f>
        <v>R.S.2.3523</v>
      </c>
      <c r="D49" s="46">
        <f t="shared" ref="D49:I50" si="3">D45</f>
        <v>0</v>
      </c>
      <c r="E49" s="61" t="s">
        <v>31</v>
      </c>
      <c r="F49" s="89">
        <f t="shared" si="3"/>
        <v>0</v>
      </c>
      <c r="G49" s="89">
        <v>0</v>
      </c>
      <c r="H49" s="89">
        <f t="shared" si="3"/>
        <v>0</v>
      </c>
      <c r="I49" s="89">
        <f t="shared" si="3"/>
        <v>18950</v>
      </c>
      <c r="J49" s="78"/>
      <c r="K49" s="79"/>
      <c r="L49" s="79"/>
      <c r="M49" s="99"/>
      <c r="N49" s="99"/>
      <c r="O49" s="99"/>
      <c r="P49" s="99"/>
      <c r="Q49" s="79"/>
      <c r="R49" s="79"/>
      <c r="S49" s="79"/>
      <c r="T49" s="99"/>
      <c r="U49" s="94"/>
      <c r="V49" s="61"/>
    </row>
    <row r="50" spans="1:22" s="33" customFormat="1" x14ac:dyDescent="0.3">
      <c r="A50" s="108"/>
      <c r="B50" s="108"/>
      <c r="C50" s="93"/>
      <c r="D50" s="46"/>
      <c r="E50" s="93"/>
      <c r="F50" s="91" t="str">
        <f t="shared" si="3"/>
        <v>(2021)</v>
      </c>
      <c r="G50" s="91"/>
      <c r="H50" s="91" t="str">
        <f>H47</f>
        <v>(2025)</v>
      </c>
      <c r="I50" s="91" t="str">
        <f>I47</f>
        <v>(2029)</v>
      </c>
      <c r="J50" s="81"/>
      <c r="K50" s="82"/>
      <c r="L50" s="82"/>
      <c r="M50" s="106"/>
      <c r="N50" s="106"/>
      <c r="O50" s="106"/>
      <c r="P50" s="106"/>
      <c r="Q50" s="82"/>
      <c r="R50" s="82"/>
      <c r="S50" s="82"/>
      <c r="T50" s="106"/>
      <c r="U50" s="95"/>
      <c r="V50" s="93"/>
    </row>
    <row r="51" spans="1:22" s="33" customFormat="1" ht="72" x14ac:dyDescent="0.3">
      <c r="A51" s="108"/>
      <c r="B51" s="108"/>
      <c r="C51" s="61" t="s">
        <v>244</v>
      </c>
      <c r="D51" s="46"/>
      <c r="E51" s="61" t="s">
        <v>245</v>
      </c>
      <c r="F51" s="89" t="s">
        <v>246</v>
      </c>
      <c r="G51" s="89">
        <v>0</v>
      </c>
      <c r="H51" s="89" t="s">
        <v>246</v>
      </c>
      <c r="I51" s="89">
        <f>'IV skyrius III skirsnis'!O48</f>
        <v>80</v>
      </c>
      <c r="J51" s="81"/>
      <c r="K51" s="82"/>
      <c r="L51" s="82"/>
      <c r="M51" s="106"/>
      <c r="N51" s="106"/>
      <c r="O51" s="106"/>
      <c r="P51" s="106"/>
      <c r="Q51" s="82"/>
      <c r="R51" s="82"/>
      <c r="S51" s="82"/>
      <c r="T51" s="106"/>
      <c r="U51" s="95"/>
      <c r="V51" s="61"/>
    </row>
    <row r="52" spans="1:22" s="33" customFormat="1" x14ac:dyDescent="0.3">
      <c r="A52" s="109"/>
      <c r="B52" s="109"/>
      <c r="C52" s="93"/>
      <c r="D52" s="46"/>
      <c r="E52" s="93"/>
      <c r="F52" s="91"/>
      <c r="G52" s="91"/>
      <c r="H52" s="91"/>
      <c r="I52" s="91" t="str">
        <f>'IV skyrius III skirsnis'!O49</f>
        <v>(2029)</v>
      </c>
      <c r="J52" s="84"/>
      <c r="K52" s="85"/>
      <c r="L52" s="85"/>
      <c r="M52" s="101"/>
      <c r="N52" s="101"/>
      <c r="O52" s="101"/>
      <c r="P52" s="101"/>
      <c r="Q52" s="85"/>
      <c r="R52" s="85"/>
      <c r="S52" s="85"/>
      <c r="T52" s="101"/>
      <c r="U52" s="102"/>
      <c r="V52" s="93"/>
    </row>
    <row r="53" spans="1:22" s="33" customFormat="1" ht="45.6" x14ac:dyDescent="0.3">
      <c r="A53" s="74" t="str" cm="1">
        <f t="array" ref="A53:A54">'II skyrius'!B17:B18</f>
        <v>1.3.</v>
      </c>
      <c r="B53" s="74" t="str" cm="1">
        <f t="array" ref="B53:B54">'II skyrius'!C17:C18</f>
        <v>Didinti turizmo ir kultūros paslaugų prieinamumą</v>
      </c>
      <c r="C53" s="86"/>
      <c r="D53" s="96"/>
      <c r="E53" s="97"/>
      <c r="F53" s="87"/>
      <c r="G53" s="87"/>
      <c r="H53" s="87"/>
      <c r="I53" s="88"/>
      <c r="J53" s="62">
        <f>J58</f>
        <v>0</v>
      </c>
      <c r="K53" s="62">
        <f t="shared" ref="K53:U53" si="4">K58</f>
        <v>0</v>
      </c>
      <c r="L53" s="62">
        <f t="shared" si="4"/>
        <v>0</v>
      </c>
      <c r="M53" s="62">
        <f t="shared" si="4"/>
        <v>0</v>
      </c>
      <c r="N53" s="62">
        <f t="shared" si="4"/>
        <v>0</v>
      </c>
      <c r="O53" s="62">
        <f t="shared" si="4"/>
        <v>0</v>
      </c>
      <c r="P53" s="62">
        <f t="shared" si="4"/>
        <v>0</v>
      </c>
      <c r="Q53" s="62">
        <f t="shared" si="4"/>
        <v>0</v>
      </c>
      <c r="R53" s="62">
        <f t="shared" si="4"/>
        <v>0</v>
      </c>
      <c r="S53" s="62">
        <f t="shared" si="4"/>
        <v>0</v>
      </c>
      <c r="T53" s="62">
        <f t="shared" si="4"/>
        <v>0</v>
      </c>
      <c r="U53" s="62">
        <f t="shared" si="4"/>
        <v>0</v>
      </c>
      <c r="V53" s="46"/>
    </row>
    <row r="54" spans="1:22" s="33" customFormat="1" hidden="1" x14ac:dyDescent="0.3">
      <c r="A54" s="76">
        <v>0</v>
      </c>
      <c r="B54" s="76">
        <v>0</v>
      </c>
      <c r="C54" s="46"/>
      <c r="D54" s="46"/>
      <c r="E54" s="46"/>
      <c r="F54" s="59"/>
      <c r="G54" s="59"/>
      <c r="H54" s="59"/>
      <c r="I54" s="59"/>
      <c r="J54" s="59"/>
      <c r="K54" s="59"/>
      <c r="L54" s="59"/>
      <c r="M54" s="59"/>
      <c r="N54" s="59"/>
      <c r="O54" s="59"/>
      <c r="P54" s="59"/>
      <c r="Q54" s="59"/>
      <c r="R54" s="59"/>
      <c r="S54" s="59"/>
      <c r="T54" s="59"/>
      <c r="U54" s="59"/>
      <c r="V54" s="46"/>
    </row>
    <row r="55" spans="1:22" s="33" customFormat="1" ht="60" x14ac:dyDescent="0.3">
      <c r="A55" s="108"/>
      <c r="B55" s="108"/>
      <c r="C55" s="103" t="s">
        <v>247</v>
      </c>
      <c r="D55" s="46"/>
      <c r="E55" s="61" t="s">
        <v>33</v>
      </c>
      <c r="F55" s="89">
        <f>'II skyrius'!G17</f>
        <v>0</v>
      </c>
      <c r="G55" s="89">
        <v>0</v>
      </c>
      <c r="H55" s="89">
        <f>'II skyrius'!H17</f>
        <v>0</v>
      </c>
      <c r="I55" s="89">
        <f>'II skyrius'!I17</f>
        <v>221.39450000000002</v>
      </c>
      <c r="J55" s="81"/>
      <c r="K55" s="82"/>
      <c r="L55" s="82"/>
      <c r="M55" s="82"/>
      <c r="N55" s="82"/>
      <c r="O55" s="82"/>
      <c r="P55" s="82"/>
      <c r="Q55" s="82"/>
      <c r="R55" s="82"/>
      <c r="S55" s="82"/>
      <c r="T55" s="82"/>
      <c r="U55" s="83"/>
      <c r="V55" s="61"/>
    </row>
    <row r="56" spans="1:22" s="33" customFormat="1" hidden="1" x14ac:dyDescent="0.3">
      <c r="A56" s="108"/>
      <c r="B56" s="108"/>
      <c r="C56" s="67"/>
      <c r="D56" s="46"/>
      <c r="E56" s="92">
        <v>0</v>
      </c>
      <c r="F56" s="67" t="str">
        <f>'II skyrius'!G18</f>
        <v>(2021)</v>
      </c>
      <c r="G56" s="67"/>
      <c r="H56" s="67"/>
      <c r="I56" s="67"/>
      <c r="J56" s="81"/>
      <c r="K56" s="82"/>
      <c r="L56" s="82"/>
      <c r="M56" s="82"/>
      <c r="N56" s="82"/>
      <c r="O56" s="82"/>
      <c r="P56" s="82"/>
      <c r="Q56" s="82"/>
      <c r="R56" s="82"/>
      <c r="S56" s="82"/>
      <c r="T56" s="82"/>
      <c r="U56" s="83"/>
      <c r="V56" s="92"/>
    </row>
    <row r="57" spans="1:22" s="33" customFormat="1" x14ac:dyDescent="0.3">
      <c r="A57" s="109"/>
      <c r="B57" s="109"/>
      <c r="C57" s="91"/>
      <c r="D57" s="46"/>
      <c r="E57" s="93"/>
      <c r="F57" s="90" t="str">
        <f>'II skyrius'!G18</f>
        <v>(2021)</v>
      </c>
      <c r="G57" s="91"/>
      <c r="H57" s="91" t="str">
        <f>'II skyrius'!H18</f>
        <v>(2025)</v>
      </c>
      <c r="I57" s="91" t="str">
        <f>'II skyrius'!I18</f>
        <v>(2029)</v>
      </c>
      <c r="J57" s="81"/>
      <c r="K57" s="82"/>
      <c r="L57" s="82"/>
      <c r="M57" s="82"/>
      <c r="N57" s="82"/>
      <c r="O57" s="82"/>
      <c r="P57" s="82"/>
      <c r="Q57" s="82"/>
      <c r="R57" s="82"/>
      <c r="S57" s="82"/>
      <c r="T57" s="82"/>
      <c r="U57" s="83"/>
      <c r="V57" s="93"/>
    </row>
    <row r="58" spans="1:22" s="33" customFormat="1" ht="34.200000000000003" x14ac:dyDescent="0.3">
      <c r="A58" s="58" t="s">
        <v>248</v>
      </c>
      <c r="B58" s="58" t="str">
        <f>'III skyrius'!C11</f>
        <v xml:space="preserve">Darnaus judumo skatinimas </v>
      </c>
      <c r="C58" s="78"/>
      <c r="D58" s="98"/>
      <c r="E58" s="79"/>
      <c r="F58" s="99"/>
      <c r="G58" s="99"/>
      <c r="H58" s="99"/>
      <c r="I58" s="94"/>
      <c r="J58" s="62">
        <v>0</v>
      </c>
      <c r="K58" s="62">
        <v>0</v>
      </c>
      <c r="L58" s="62">
        <v>0</v>
      </c>
      <c r="M58" s="62">
        <v>0</v>
      </c>
      <c r="N58" s="62">
        <v>0</v>
      </c>
      <c r="O58" s="62">
        <v>0</v>
      </c>
      <c r="P58" s="62">
        <v>0</v>
      </c>
      <c r="Q58" s="62">
        <v>0</v>
      </c>
      <c r="R58" s="62">
        <v>0</v>
      </c>
      <c r="S58" s="62">
        <v>0</v>
      </c>
      <c r="T58" s="62">
        <v>0</v>
      </c>
      <c r="U58" s="62">
        <v>0</v>
      </c>
      <c r="V58" s="46"/>
    </row>
    <row r="59" spans="1:22" s="33" customFormat="1" x14ac:dyDescent="0.3">
      <c r="A59" s="74" cm="1">
        <f t="array" ref="A59:A60">'II skyrius'!B19:B20</f>
        <v>0</v>
      </c>
      <c r="B59" s="74" cm="1">
        <f t="array" ref="B59:B60">'II skyrius'!C19:C20</f>
        <v>0</v>
      </c>
      <c r="C59" s="84"/>
      <c r="D59" s="100"/>
      <c r="E59" s="85"/>
      <c r="F59" s="101"/>
      <c r="G59" s="101"/>
      <c r="H59" s="101"/>
      <c r="I59" s="102"/>
      <c r="J59" s="62">
        <f>J69</f>
        <v>57807872.93</v>
      </c>
      <c r="K59" s="62">
        <f t="shared" ref="K59:U59" si="5">K69</f>
        <v>36762899.350000001</v>
      </c>
      <c r="L59" s="62">
        <f t="shared" si="5"/>
        <v>0</v>
      </c>
      <c r="M59" s="62">
        <f t="shared" si="5"/>
        <v>21044973.579999998</v>
      </c>
      <c r="N59" s="62">
        <f t="shared" si="5"/>
        <v>0</v>
      </c>
      <c r="O59" s="62">
        <f t="shared" si="5"/>
        <v>0</v>
      </c>
      <c r="P59" s="62">
        <f t="shared" si="5"/>
        <v>0</v>
      </c>
      <c r="Q59" s="62">
        <f t="shared" si="5"/>
        <v>0</v>
      </c>
      <c r="R59" s="62">
        <f t="shared" si="5"/>
        <v>0</v>
      </c>
      <c r="S59" s="62">
        <f t="shared" si="5"/>
        <v>0</v>
      </c>
      <c r="T59" s="62">
        <f t="shared" si="5"/>
        <v>0</v>
      </c>
      <c r="U59" s="62">
        <f t="shared" si="5"/>
        <v>0</v>
      </c>
      <c r="V59" s="46"/>
    </row>
    <row r="60" spans="1:22" s="33" customFormat="1" hidden="1" x14ac:dyDescent="0.3">
      <c r="A60" s="76">
        <v>0</v>
      </c>
      <c r="B60" s="76">
        <v>0</v>
      </c>
      <c r="C60" s="46"/>
      <c r="D60" s="46"/>
      <c r="E60" s="46"/>
      <c r="F60" s="59"/>
      <c r="G60" s="59"/>
      <c r="H60" s="59"/>
      <c r="I60" s="59"/>
      <c r="J60" s="59"/>
      <c r="K60" s="59"/>
      <c r="L60" s="59"/>
      <c r="M60" s="59"/>
      <c r="N60" s="59"/>
      <c r="O60" s="59"/>
      <c r="P60" s="59"/>
      <c r="Q60" s="59"/>
      <c r="R60" s="59"/>
      <c r="S60" s="59"/>
      <c r="T60" s="59"/>
      <c r="U60" s="59"/>
      <c r="V60" s="46"/>
    </row>
    <row r="61" spans="1:22" s="33" customFormat="1" hidden="1" x14ac:dyDescent="0.3">
      <c r="A61" s="108"/>
      <c r="B61" s="108"/>
      <c r="C61" s="46"/>
      <c r="D61" s="46"/>
      <c r="E61" s="46"/>
      <c r="F61" s="59"/>
      <c r="G61" s="59"/>
      <c r="H61" s="59"/>
      <c r="I61" s="59"/>
      <c r="J61" s="59"/>
      <c r="K61" s="59"/>
      <c r="L61" s="59"/>
      <c r="M61" s="59"/>
      <c r="N61" s="59"/>
      <c r="O61" s="59"/>
      <c r="P61" s="59"/>
      <c r="Q61" s="59"/>
      <c r="R61" s="59"/>
      <c r="S61" s="59"/>
      <c r="T61" s="59"/>
      <c r="U61" s="59"/>
      <c r="V61" s="46"/>
    </row>
    <row r="62" spans="1:22" s="33" customFormat="1" hidden="1" x14ac:dyDescent="0.3">
      <c r="A62" s="108"/>
      <c r="B62" s="108"/>
      <c r="C62" s="46"/>
      <c r="D62" s="46"/>
      <c r="E62" s="46"/>
      <c r="F62" s="59"/>
      <c r="G62" s="59"/>
      <c r="H62" s="59"/>
      <c r="I62" s="59"/>
      <c r="J62" s="59"/>
      <c r="K62" s="59"/>
      <c r="L62" s="59"/>
      <c r="M62" s="59"/>
      <c r="N62" s="59"/>
      <c r="O62" s="59"/>
      <c r="P62" s="59"/>
      <c r="Q62" s="59"/>
      <c r="R62" s="59"/>
      <c r="S62" s="59"/>
      <c r="T62" s="59"/>
      <c r="U62" s="59"/>
      <c r="V62" s="46"/>
    </row>
    <row r="63" spans="1:22" s="33" customFormat="1" ht="72" x14ac:dyDescent="0.3">
      <c r="A63" s="108"/>
      <c r="B63" s="108"/>
      <c r="C63" s="103" t="str" cm="1">
        <f t="array" ref="C63:D64">'IV skyrius VI skirsnis'!C14:D15</f>
        <v>R.B.2.2052</v>
      </c>
      <c r="D63" s="46">
        <v>0</v>
      </c>
      <c r="E63" s="61" t="s">
        <v>34</v>
      </c>
      <c r="F63" s="89">
        <f>'II skyrius'!G19</f>
        <v>0</v>
      </c>
      <c r="G63" s="89">
        <v>0</v>
      </c>
      <c r="H63" s="89">
        <f>'II skyrius'!H19</f>
        <v>0</v>
      </c>
      <c r="I63" s="89">
        <f>'II skyrius'!I19</f>
        <v>18750</v>
      </c>
      <c r="J63" s="81"/>
      <c r="K63" s="82"/>
      <c r="L63" s="82"/>
      <c r="M63" s="82"/>
      <c r="N63" s="82"/>
      <c r="O63" s="82"/>
      <c r="P63" s="82"/>
      <c r="Q63" s="82"/>
      <c r="R63" s="82"/>
      <c r="S63" s="82"/>
      <c r="T63" s="82"/>
      <c r="U63" s="83"/>
      <c r="V63" s="61"/>
    </row>
    <row r="64" spans="1:22" s="33" customFormat="1" hidden="1" x14ac:dyDescent="0.3">
      <c r="A64" s="76"/>
      <c r="B64" s="76"/>
      <c r="C64" s="67">
        <v>0</v>
      </c>
      <c r="D64" s="46">
        <v>0</v>
      </c>
      <c r="E64" s="92"/>
      <c r="F64" s="67" t="str" cm="1">
        <f t="array" ref="F64">'II skyrius'!G20:G20</f>
        <v>(2020)</v>
      </c>
      <c r="G64" s="67"/>
      <c r="H64" s="67"/>
      <c r="I64" s="67"/>
      <c r="J64" s="81"/>
      <c r="K64" s="82"/>
      <c r="L64" s="82"/>
      <c r="M64" s="82"/>
      <c r="N64" s="82"/>
      <c r="O64" s="82"/>
      <c r="P64" s="82"/>
      <c r="Q64" s="82"/>
      <c r="R64" s="82"/>
      <c r="S64" s="82"/>
      <c r="T64" s="82"/>
      <c r="U64" s="83"/>
      <c r="V64" s="92"/>
    </row>
    <row r="65" spans="1:22" s="33" customFormat="1" x14ac:dyDescent="0.3">
      <c r="A65" s="76"/>
      <c r="B65" s="76"/>
      <c r="C65" s="91"/>
      <c r="D65" s="46"/>
      <c r="E65" s="93"/>
      <c r="F65" s="90" t="str">
        <f>'II skyrius'!G20</f>
        <v>(2020)</v>
      </c>
      <c r="G65" s="91"/>
      <c r="H65" s="91" t="str">
        <f>'II skyrius'!H20</f>
        <v>(2025)</v>
      </c>
      <c r="I65" s="91" t="str">
        <f>'II skyrius'!I20</f>
        <v>(2029)</v>
      </c>
      <c r="J65" s="81"/>
      <c r="K65" s="82"/>
      <c r="L65" s="82"/>
      <c r="M65" s="82"/>
      <c r="N65" s="82"/>
      <c r="O65" s="82"/>
      <c r="P65" s="82"/>
      <c r="Q65" s="82"/>
      <c r="R65" s="82"/>
      <c r="S65" s="82"/>
      <c r="T65" s="82"/>
      <c r="U65" s="83"/>
      <c r="V65" s="93"/>
    </row>
    <row r="66" spans="1:22" s="33" customFormat="1" ht="84" x14ac:dyDescent="0.3">
      <c r="A66" s="108"/>
      <c r="B66" s="108"/>
      <c r="C66" s="103" t="s">
        <v>249</v>
      </c>
      <c r="D66" s="46"/>
      <c r="E66" s="61" t="s">
        <v>250</v>
      </c>
      <c r="F66" s="89" t="e">
        <f>'II skyrius'!#REF!</f>
        <v>#REF!</v>
      </c>
      <c r="G66" s="89">
        <v>0</v>
      </c>
      <c r="H66" s="89" t="e">
        <f>'II skyrius'!#REF!</f>
        <v>#REF!</v>
      </c>
      <c r="I66" s="89" t="e">
        <f>'II skyrius'!#REF!</f>
        <v>#REF!</v>
      </c>
      <c r="J66" s="81"/>
      <c r="K66" s="82"/>
      <c r="L66" s="82"/>
      <c r="M66" s="82"/>
      <c r="N66" s="82"/>
      <c r="O66" s="82"/>
      <c r="P66" s="82"/>
      <c r="Q66" s="82"/>
      <c r="R66" s="82"/>
      <c r="S66" s="82"/>
      <c r="T66" s="82"/>
      <c r="U66" s="83"/>
      <c r="V66" s="61"/>
    </row>
    <row r="67" spans="1:22" s="33" customFormat="1" hidden="1" x14ac:dyDescent="0.3">
      <c r="A67" s="108"/>
      <c r="B67" s="108"/>
      <c r="C67" s="67"/>
      <c r="D67" s="46"/>
      <c r="E67" s="92">
        <v>0</v>
      </c>
      <c r="F67" s="67" t="e">
        <f>'II skyrius'!#REF!</f>
        <v>#REF!</v>
      </c>
      <c r="G67" s="67"/>
      <c r="H67" s="67"/>
      <c r="I67" s="67"/>
      <c r="J67" s="81"/>
      <c r="K67" s="82"/>
      <c r="L67" s="82"/>
      <c r="M67" s="82"/>
      <c r="N67" s="82"/>
      <c r="O67" s="82"/>
      <c r="P67" s="82"/>
      <c r="Q67" s="82"/>
      <c r="R67" s="82"/>
      <c r="S67" s="82"/>
      <c r="T67" s="82"/>
      <c r="U67" s="83"/>
      <c r="V67" s="92"/>
    </row>
    <row r="68" spans="1:22" s="33" customFormat="1" x14ac:dyDescent="0.3">
      <c r="A68" s="109"/>
      <c r="B68" s="109"/>
      <c r="C68" s="91"/>
      <c r="D68" s="46"/>
      <c r="E68" s="93"/>
      <c r="F68" s="90" t="e">
        <f>'II skyrius'!#REF!</f>
        <v>#REF!</v>
      </c>
      <c r="G68" s="91"/>
      <c r="H68" s="91" t="e">
        <f>'II skyrius'!#REF!</f>
        <v>#REF!</v>
      </c>
      <c r="I68" s="91" t="e">
        <f>'II skyrius'!#REF!</f>
        <v>#REF!</v>
      </c>
      <c r="J68" s="81"/>
      <c r="K68" s="82"/>
      <c r="L68" s="82"/>
      <c r="M68" s="82"/>
      <c r="N68" s="82"/>
      <c r="O68" s="82"/>
      <c r="P68" s="82"/>
      <c r="Q68" s="82"/>
      <c r="R68" s="82"/>
      <c r="S68" s="82"/>
      <c r="T68" s="82"/>
      <c r="U68" s="83"/>
      <c r="V68" s="93"/>
    </row>
    <row r="69" spans="1:22" s="33" customFormat="1" ht="34.200000000000003" x14ac:dyDescent="0.3">
      <c r="A69" s="74" t="s">
        <v>251</v>
      </c>
      <c r="B69" s="74" t="str">
        <f>'III skyrius'!C12</f>
        <v xml:space="preserve">Žaliosios  infrastruktūros  plėtra </v>
      </c>
      <c r="C69" s="86"/>
      <c r="D69" s="96"/>
      <c r="E69" s="97"/>
      <c r="F69" s="87"/>
      <c r="G69" s="87"/>
      <c r="H69" s="87"/>
      <c r="I69" s="88"/>
      <c r="J69" s="64">
        <f>'IV skyrius VI skirsnis'!I104</f>
        <v>57807872.93</v>
      </c>
      <c r="K69" s="64">
        <f>'IV skyrius VI skirsnis'!L104</f>
        <v>36762899.350000001</v>
      </c>
      <c r="L69" s="64">
        <f>'III skyrius'!L12</f>
        <v>0</v>
      </c>
      <c r="M69" s="64">
        <f>J69-K69</f>
        <v>21044973.579999998</v>
      </c>
      <c r="N69" s="64">
        <v>0</v>
      </c>
      <c r="O69" s="64">
        <v>0</v>
      </c>
      <c r="P69" s="64">
        <v>0</v>
      </c>
      <c r="Q69" s="64">
        <v>0</v>
      </c>
      <c r="R69" s="64">
        <v>0</v>
      </c>
      <c r="S69" s="64">
        <v>0</v>
      </c>
      <c r="T69" s="64">
        <v>0</v>
      </c>
      <c r="U69" s="64">
        <v>0</v>
      </c>
      <c r="V69" s="46"/>
    </row>
    <row r="70" spans="1:22" s="33" customFormat="1" ht="72" x14ac:dyDescent="0.3">
      <c r="A70" s="76"/>
      <c r="B70" s="76"/>
      <c r="C70" s="61" t="str">
        <f>C63</f>
        <v>R.B.2.2052</v>
      </c>
      <c r="D70" s="46">
        <f t="shared" ref="D70:I70" si="6">D63</f>
        <v>0</v>
      </c>
      <c r="E70" s="61" t="s">
        <v>34</v>
      </c>
      <c r="F70" s="89">
        <f t="shared" si="6"/>
        <v>0</v>
      </c>
      <c r="G70" s="89">
        <v>0</v>
      </c>
      <c r="H70" s="89">
        <f t="shared" si="6"/>
        <v>0</v>
      </c>
      <c r="I70" s="89">
        <f t="shared" si="6"/>
        <v>18750</v>
      </c>
      <c r="J70" s="78"/>
      <c r="K70" s="79"/>
      <c r="L70" s="79"/>
      <c r="M70" s="99"/>
      <c r="N70" s="99"/>
      <c r="O70" s="99"/>
      <c r="P70" s="99"/>
      <c r="Q70" s="79"/>
      <c r="R70" s="79"/>
      <c r="S70" s="79"/>
      <c r="T70" s="99"/>
      <c r="U70" s="94"/>
      <c r="V70" s="61"/>
    </row>
    <row r="71" spans="1:22" s="33" customFormat="1" x14ac:dyDescent="0.3">
      <c r="A71" s="108"/>
      <c r="B71" s="108"/>
      <c r="C71" s="93"/>
      <c r="D71" s="46"/>
      <c r="E71" s="93"/>
      <c r="F71" s="91" t="str">
        <f t="shared" ref="F71:H71" si="7">F65</f>
        <v>(2020)</v>
      </c>
      <c r="G71" s="91"/>
      <c r="H71" s="91" t="str">
        <f t="shared" si="7"/>
        <v>(2025)</v>
      </c>
      <c r="I71" s="91" t="str">
        <f>I65</f>
        <v>(2029)</v>
      </c>
      <c r="J71" s="81"/>
      <c r="K71" s="82"/>
      <c r="L71" s="82"/>
      <c r="M71" s="106"/>
      <c r="N71" s="106"/>
      <c r="O71" s="106"/>
      <c r="P71" s="106"/>
      <c r="Q71" s="82"/>
      <c r="R71" s="82"/>
      <c r="S71" s="82"/>
      <c r="T71" s="106"/>
      <c r="U71" s="95"/>
      <c r="V71" s="93"/>
    </row>
    <row r="72" spans="1:22" s="33" customFormat="1" ht="48" x14ac:dyDescent="0.3">
      <c r="A72" s="108"/>
      <c r="B72" s="108"/>
      <c r="C72" s="61" t="s">
        <v>252</v>
      </c>
      <c r="D72" s="46"/>
      <c r="E72" s="61" t="s">
        <v>253</v>
      </c>
      <c r="F72" s="89" t="s">
        <v>246</v>
      </c>
      <c r="G72" s="89">
        <v>0</v>
      </c>
      <c r="H72" s="89" t="s">
        <v>246</v>
      </c>
      <c r="I72" s="89">
        <f>'IV skyrius VI skirsnis'!O45</f>
        <v>852512</v>
      </c>
      <c r="J72" s="81"/>
      <c r="K72" s="82"/>
      <c r="L72" s="82"/>
      <c r="M72" s="106"/>
      <c r="N72" s="106"/>
      <c r="O72" s="106"/>
      <c r="P72" s="106"/>
      <c r="Q72" s="82"/>
      <c r="R72" s="82"/>
      <c r="S72" s="82"/>
      <c r="T72" s="106"/>
      <c r="U72" s="95"/>
      <c r="V72" s="61"/>
    </row>
    <row r="73" spans="1:22" s="33" customFormat="1" x14ac:dyDescent="0.3">
      <c r="A73" s="108"/>
      <c r="B73" s="108"/>
      <c r="C73" s="93"/>
      <c r="D73" s="46"/>
      <c r="E73" s="93"/>
      <c r="F73" s="91"/>
      <c r="G73" s="91"/>
      <c r="H73" s="91"/>
      <c r="I73" s="91" t="str">
        <f>'IV skyrius VI skirsnis'!O46</f>
        <v>(2029)</v>
      </c>
      <c r="J73" s="81"/>
      <c r="K73" s="82"/>
      <c r="L73" s="82"/>
      <c r="M73" s="106"/>
      <c r="N73" s="106"/>
      <c r="O73" s="106"/>
      <c r="P73" s="106"/>
      <c r="Q73" s="82"/>
      <c r="R73" s="82"/>
      <c r="S73" s="82"/>
      <c r="T73" s="106"/>
      <c r="U73" s="95"/>
      <c r="V73" s="93"/>
    </row>
    <row r="74" spans="1:22" s="33" customFormat="1" ht="36" x14ac:dyDescent="0.3">
      <c r="A74" s="76"/>
      <c r="B74" s="76"/>
      <c r="C74" s="61" t="s">
        <v>254</v>
      </c>
      <c r="D74" s="46"/>
      <c r="E74" s="61" t="s">
        <v>255</v>
      </c>
      <c r="F74" s="89" t="s">
        <v>246</v>
      </c>
      <c r="G74" s="103">
        <v>0</v>
      </c>
      <c r="H74" s="89" t="s">
        <v>246</v>
      </c>
      <c r="I74" s="89" t="e">
        <f>'IV skyrius VI skirsnis'!#REF!</f>
        <v>#REF!</v>
      </c>
      <c r="J74" s="81"/>
      <c r="K74" s="82"/>
      <c r="L74" s="82"/>
      <c r="M74" s="106"/>
      <c r="N74" s="106"/>
      <c r="O74" s="106"/>
      <c r="P74" s="106"/>
      <c r="Q74" s="82"/>
      <c r="R74" s="82"/>
      <c r="S74" s="82"/>
      <c r="T74" s="106"/>
      <c r="U74" s="95"/>
      <c r="V74" s="61"/>
    </row>
    <row r="75" spans="1:22" s="33" customFormat="1" x14ac:dyDescent="0.3">
      <c r="A75" s="76"/>
      <c r="B75" s="76"/>
      <c r="C75" s="93"/>
      <c r="D75" s="46"/>
      <c r="E75" s="93"/>
      <c r="F75" s="91"/>
      <c r="G75" s="91"/>
      <c r="H75" s="91"/>
      <c r="I75" s="91" t="e">
        <f>'IV skyrius VI skirsnis'!#REF!</f>
        <v>#REF!</v>
      </c>
      <c r="J75" s="84"/>
      <c r="K75" s="85"/>
      <c r="L75" s="85"/>
      <c r="M75" s="101"/>
      <c r="N75" s="101"/>
      <c r="O75" s="101"/>
      <c r="P75" s="101"/>
      <c r="Q75" s="85"/>
      <c r="R75" s="85"/>
      <c r="S75" s="85"/>
      <c r="T75" s="101"/>
      <c r="U75" s="102"/>
      <c r="V75" s="93"/>
    </row>
    <row r="76" spans="1:22" s="33" customFormat="1" ht="22.8" x14ac:dyDescent="0.3">
      <c r="A76" s="74" t="str" cm="1">
        <f t="array" ref="A76:A93">'II skyrius'!B23:B40</f>
        <v xml:space="preserve">2. </v>
      </c>
      <c r="B76" s="74" t="str" cm="1">
        <f t="array" ref="B76:B93">'II skyrius'!C23:C40</f>
        <v>Kurti tvarią regiono aplinką</v>
      </c>
      <c r="C76" s="86"/>
      <c r="D76" s="96"/>
      <c r="E76" s="97"/>
      <c r="F76" s="87"/>
      <c r="G76" s="87"/>
      <c r="H76" s="87"/>
      <c r="I76" s="88"/>
      <c r="J76" s="64" t="e">
        <f>J146+J156+J179+J196+J219+J229+J275</f>
        <v>#REF!</v>
      </c>
      <c r="K76" s="64" t="e">
        <f t="shared" ref="K76:U76" si="8">K146+K156+K179+K196+K219+K229+K275</f>
        <v>#REF!</v>
      </c>
      <c r="L76" s="64" t="e">
        <f t="shared" si="8"/>
        <v>#REF!</v>
      </c>
      <c r="M76" s="64" t="e">
        <f t="shared" si="8"/>
        <v>#REF!</v>
      </c>
      <c r="N76" s="64">
        <f t="shared" si="8"/>
        <v>0</v>
      </c>
      <c r="O76" s="64">
        <f t="shared" si="8"/>
        <v>0</v>
      </c>
      <c r="P76" s="64">
        <f t="shared" si="8"/>
        <v>0</v>
      </c>
      <c r="Q76" s="64">
        <f t="shared" si="8"/>
        <v>0</v>
      </c>
      <c r="R76" s="64">
        <f t="shared" si="8"/>
        <v>0</v>
      </c>
      <c r="S76" s="64">
        <f t="shared" si="8"/>
        <v>0</v>
      </c>
      <c r="T76" s="64">
        <f t="shared" si="8"/>
        <v>0</v>
      </c>
      <c r="U76" s="64">
        <f t="shared" si="8"/>
        <v>0</v>
      </c>
      <c r="V76" s="46"/>
    </row>
    <row r="77" spans="1:22" s="33" customFormat="1" hidden="1" x14ac:dyDescent="0.3">
      <c r="A77" s="76">
        <v>0</v>
      </c>
      <c r="B77" s="76">
        <v>0</v>
      </c>
      <c r="C77" s="46"/>
      <c r="D77" s="46"/>
      <c r="E77" s="46"/>
      <c r="F77" s="59"/>
      <c r="G77" s="59"/>
      <c r="H77" s="59"/>
      <c r="I77" s="59"/>
      <c r="J77" s="61"/>
      <c r="K77" s="61"/>
      <c r="L77" s="61"/>
      <c r="M77" s="61"/>
      <c r="N77" s="61"/>
      <c r="O77" s="61"/>
      <c r="P77" s="61"/>
      <c r="Q77" s="61"/>
      <c r="R77" s="61"/>
      <c r="S77" s="61"/>
      <c r="T77" s="61"/>
      <c r="U77" s="61"/>
      <c r="V77" s="46"/>
    </row>
    <row r="78" spans="1:22" s="33" customFormat="1" hidden="1" x14ac:dyDescent="0.3">
      <c r="A78" s="108">
        <v>0</v>
      </c>
      <c r="B78" s="108">
        <v>0</v>
      </c>
      <c r="C78" s="46"/>
      <c r="D78" s="46"/>
      <c r="E78" s="46"/>
      <c r="F78" s="59"/>
      <c r="G78" s="59"/>
      <c r="H78" s="59"/>
      <c r="I78" s="59"/>
      <c r="J78" s="61"/>
      <c r="K78" s="61"/>
      <c r="L78" s="61"/>
      <c r="M78" s="61"/>
      <c r="N78" s="61"/>
      <c r="O78" s="61"/>
      <c r="P78" s="61"/>
      <c r="Q78" s="61"/>
      <c r="R78" s="61"/>
      <c r="S78" s="61"/>
      <c r="T78" s="61"/>
      <c r="U78" s="61"/>
      <c r="V78" s="46"/>
    </row>
    <row r="79" spans="1:22" s="33" customFormat="1" hidden="1" x14ac:dyDescent="0.3">
      <c r="A79" s="108">
        <v>0</v>
      </c>
      <c r="B79" s="108">
        <v>0</v>
      </c>
      <c r="C79" s="46"/>
      <c r="D79" s="46"/>
      <c r="E79" s="46"/>
      <c r="F79" s="59"/>
      <c r="G79" s="59"/>
      <c r="H79" s="59"/>
      <c r="I79" s="59"/>
      <c r="J79" s="61"/>
      <c r="K79" s="61"/>
      <c r="L79" s="61"/>
      <c r="M79" s="61"/>
      <c r="N79" s="61"/>
      <c r="O79" s="61"/>
      <c r="P79" s="61"/>
      <c r="Q79" s="61"/>
      <c r="R79" s="61"/>
      <c r="S79" s="61"/>
      <c r="T79" s="61"/>
      <c r="U79" s="61"/>
      <c r="V79" s="46"/>
    </row>
    <row r="80" spans="1:22" s="33" customFormat="1" hidden="1" x14ac:dyDescent="0.3">
      <c r="A80" s="76">
        <v>0</v>
      </c>
      <c r="B80" s="76">
        <v>0</v>
      </c>
      <c r="C80" s="46"/>
      <c r="D80" s="46"/>
      <c r="E80" s="46"/>
      <c r="F80" s="59"/>
      <c r="G80" s="59"/>
      <c r="H80" s="59"/>
      <c r="I80" s="59"/>
      <c r="J80" s="61"/>
      <c r="K80" s="61"/>
      <c r="L80" s="61"/>
      <c r="M80" s="61"/>
      <c r="N80" s="61"/>
      <c r="O80" s="61"/>
      <c r="P80" s="61"/>
      <c r="Q80" s="61"/>
      <c r="R80" s="61"/>
      <c r="S80" s="61"/>
      <c r="T80" s="61"/>
      <c r="U80" s="61"/>
      <c r="V80" s="46"/>
    </row>
    <row r="81" spans="1:22" s="33" customFormat="1" hidden="1" x14ac:dyDescent="0.3">
      <c r="A81" s="76">
        <v>0</v>
      </c>
      <c r="B81" s="76">
        <v>0</v>
      </c>
      <c r="C81" s="46"/>
      <c r="D81" s="46"/>
      <c r="E81" s="46"/>
      <c r="F81" s="59"/>
      <c r="G81" s="59"/>
      <c r="H81" s="59"/>
      <c r="I81" s="59"/>
      <c r="J81" s="61"/>
      <c r="K81" s="61"/>
      <c r="L81" s="61"/>
      <c r="M81" s="61"/>
      <c r="N81" s="61"/>
      <c r="O81" s="61"/>
      <c r="P81" s="61"/>
      <c r="Q81" s="61"/>
      <c r="R81" s="61"/>
      <c r="S81" s="61"/>
      <c r="T81" s="61"/>
      <c r="U81" s="61"/>
      <c r="V81" s="46"/>
    </row>
    <row r="82" spans="1:22" s="33" customFormat="1" hidden="1" x14ac:dyDescent="0.3">
      <c r="A82" s="108">
        <v>0</v>
      </c>
      <c r="B82" s="108">
        <v>0</v>
      </c>
      <c r="C82" s="46"/>
      <c r="D82" s="46"/>
      <c r="E82" s="46"/>
      <c r="F82" s="59"/>
      <c r="G82" s="59"/>
      <c r="H82" s="59"/>
      <c r="I82" s="59"/>
      <c r="J82" s="61"/>
      <c r="K82" s="61"/>
      <c r="L82" s="61"/>
      <c r="M82" s="61"/>
      <c r="N82" s="61"/>
      <c r="O82" s="61"/>
      <c r="P82" s="61"/>
      <c r="Q82" s="61"/>
      <c r="R82" s="61"/>
      <c r="S82" s="61"/>
      <c r="T82" s="61"/>
      <c r="U82" s="61"/>
      <c r="V82" s="46"/>
    </row>
    <row r="83" spans="1:22" s="33" customFormat="1" hidden="1" x14ac:dyDescent="0.3">
      <c r="A83" s="108">
        <v>0</v>
      </c>
      <c r="B83" s="108">
        <v>0</v>
      </c>
      <c r="C83" s="46"/>
      <c r="D83" s="46"/>
      <c r="E83" s="46"/>
      <c r="F83" s="59"/>
      <c r="G83" s="59"/>
      <c r="H83" s="59"/>
      <c r="I83" s="59"/>
      <c r="J83" s="61"/>
      <c r="K83" s="61"/>
      <c r="L83" s="61"/>
      <c r="M83" s="61"/>
      <c r="N83" s="61"/>
      <c r="O83" s="61"/>
      <c r="P83" s="61"/>
      <c r="Q83" s="61"/>
      <c r="R83" s="61"/>
      <c r="S83" s="61"/>
      <c r="T83" s="61"/>
      <c r="U83" s="61"/>
      <c r="V83" s="46"/>
    </row>
    <row r="84" spans="1:22" s="33" customFormat="1" hidden="1" x14ac:dyDescent="0.3">
      <c r="A84" s="76">
        <v>0</v>
      </c>
      <c r="B84" s="76">
        <v>0</v>
      </c>
      <c r="C84" s="46"/>
      <c r="D84" s="46"/>
      <c r="E84" s="46"/>
      <c r="F84" s="59"/>
      <c r="G84" s="59"/>
      <c r="H84" s="59"/>
      <c r="I84" s="59"/>
      <c r="J84" s="61"/>
      <c r="K84" s="61"/>
      <c r="L84" s="61"/>
      <c r="M84" s="61"/>
      <c r="N84" s="61"/>
      <c r="O84" s="61"/>
      <c r="P84" s="61"/>
      <c r="Q84" s="61"/>
      <c r="R84" s="61"/>
      <c r="S84" s="61"/>
      <c r="T84" s="61"/>
      <c r="U84" s="61"/>
      <c r="V84" s="46"/>
    </row>
    <row r="85" spans="1:22" s="33" customFormat="1" hidden="1" x14ac:dyDescent="0.3">
      <c r="A85" s="76">
        <v>0</v>
      </c>
      <c r="B85" s="76">
        <v>0</v>
      </c>
      <c r="C85" s="46"/>
      <c r="D85" s="46"/>
      <c r="E85" s="46"/>
      <c r="F85" s="59"/>
      <c r="G85" s="59"/>
      <c r="H85" s="59"/>
      <c r="I85" s="59"/>
      <c r="J85" s="61"/>
      <c r="K85" s="61"/>
      <c r="L85" s="61"/>
      <c r="M85" s="61"/>
      <c r="N85" s="61"/>
      <c r="O85" s="61"/>
      <c r="P85" s="61"/>
      <c r="Q85" s="61"/>
      <c r="R85" s="61"/>
      <c r="S85" s="61"/>
      <c r="T85" s="61"/>
      <c r="U85" s="61"/>
      <c r="V85" s="46"/>
    </row>
    <row r="86" spans="1:22" s="33" customFormat="1" hidden="1" x14ac:dyDescent="0.3">
      <c r="A86" s="108">
        <v>0</v>
      </c>
      <c r="B86" s="108">
        <v>0</v>
      </c>
      <c r="C86" s="46"/>
      <c r="D86" s="46"/>
      <c r="E86" s="46"/>
      <c r="F86" s="59"/>
      <c r="G86" s="59"/>
      <c r="H86" s="59"/>
      <c r="I86" s="59"/>
      <c r="J86" s="61"/>
      <c r="K86" s="61"/>
      <c r="L86" s="61"/>
      <c r="M86" s="61"/>
      <c r="N86" s="61"/>
      <c r="O86" s="61"/>
      <c r="P86" s="61"/>
      <c r="Q86" s="61"/>
      <c r="R86" s="61"/>
      <c r="S86" s="61"/>
      <c r="T86" s="61"/>
      <c r="U86" s="61"/>
      <c r="V86" s="46"/>
    </row>
    <row r="87" spans="1:22" s="33" customFormat="1" hidden="1" x14ac:dyDescent="0.3">
      <c r="A87" s="108">
        <v>0</v>
      </c>
      <c r="B87" s="108">
        <v>0</v>
      </c>
      <c r="C87" s="46"/>
      <c r="D87" s="46"/>
      <c r="E87" s="46"/>
      <c r="F87" s="59"/>
      <c r="G87" s="59"/>
      <c r="H87" s="59"/>
      <c r="I87" s="59"/>
      <c r="J87" s="61"/>
      <c r="K87" s="61"/>
      <c r="L87" s="61"/>
      <c r="M87" s="61"/>
      <c r="N87" s="61"/>
      <c r="O87" s="61"/>
      <c r="P87" s="61"/>
      <c r="Q87" s="61"/>
      <c r="R87" s="61"/>
      <c r="S87" s="61"/>
      <c r="T87" s="61"/>
      <c r="U87" s="61"/>
      <c r="V87" s="46"/>
    </row>
    <row r="88" spans="1:22" s="33" customFormat="1" hidden="1" x14ac:dyDescent="0.3">
      <c r="A88" s="76">
        <v>0</v>
      </c>
      <c r="B88" s="76">
        <v>0</v>
      </c>
      <c r="C88" s="46"/>
      <c r="D88" s="46"/>
      <c r="E88" s="46"/>
      <c r="F88" s="59"/>
      <c r="G88" s="59"/>
      <c r="H88" s="59"/>
      <c r="I88" s="59"/>
      <c r="J88" s="61"/>
      <c r="K88" s="61"/>
      <c r="L88" s="61"/>
      <c r="M88" s="61"/>
      <c r="N88" s="61"/>
      <c r="O88" s="61"/>
      <c r="P88" s="61"/>
      <c r="Q88" s="61"/>
      <c r="R88" s="61"/>
      <c r="S88" s="61"/>
      <c r="T88" s="61"/>
      <c r="U88" s="61"/>
      <c r="V88" s="46"/>
    </row>
    <row r="89" spans="1:22" s="33" customFormat="1" hidden="1" x14ac:dyDescent="0.3">
      <c r="A89" s="76">
        <v>0</v>
      </c>
      <c r="B89" s="76">
        <v>0</v>
      </c>
      <c r="C89" s="46"/>
      <c r="D89" s="46"/>
      <c r="E89" s="46"/>
      <c r="F89" s="59"/>
      <c r="G89" s="59"/>
      <c r="H89" s="59"/>
      <c r="I89" s="59"/>
      <c r="J89" s="61"/>
      <c r="K89" s="61"/>
      <c r="L89" s="61"/>
      <c r="M89" s="61"/>
      <c r="N89" s="61"/>
      <c r="O89" s="61"/>
      <c r="P89" s="61"/>
      <c r="Q89" s="61"/>
      <c r="R89" s="61"/>
      <c r="S89" s="61"/>
      <c r="T89" s="61"/>
      <c r="U89" s="61"/>
      <c r="V89" s="46"/>
    </row>
    <row r="90" spans="1:22" s="33" customFormat="1" hidden="1" x14ac:dyDescent="0.3">
      <c r="A90" s="108">
        <v>0</v>
      </c>
      <c r="B90" s="108">
        <v>0</v>
      </c>
      <c r="C90" s="46"/>
      <c r="D90" s="46"/>
      <c r="E90" s="46"/>
      <c r="F90" s="59"/>
      <c r="G90" s="59"/>
      <c r="H90" s="59"/>
      <c r="I90" s="59"/>
      <c r="J90" s="61"/>
      <c r="K90" s="61"/>
      <c r="L90" s="61"/>
      <c r="M90" s="61"/>
      <c r="N90" s="61"/>
      <c r="O90" s="61"/>
      <c r="P90" s="61"/>
      <c r="Q90" s="61"/>
      <c r="R90" s="61"/>
      <c r="S90" s="61"/>
      <c r="T90" s="61"/>
      <c r="U90" s="61"/>
      <c r="V90" s="46"/>
    </row>
    <row r="91" spans="1:22" s="33" customFormat="1" hidden="1" x14ac:dyDescent="0.3">
      <c r="A91" s="108">
        <v>0</v>
      </c>
      <c r="B91" s="108">
        <v>0</v>
      </c>
      <c r="C91" s="46"/>
      <c r="D91" s="46"/>
      <c r="E91" s="46"/>
      <c r="F91" s="59"/>
      <c r="G91" s="59"/>
      <c r="H91" s="59"/>
      <c r="I91" s="59"/>
      <c r="J91" s="61"/>
      <c r="K91" s="61"/>
      <c r="L91" s="61"/>
      <c r="M91" s="61"/>
      <c r="N91" s="61"/>
      <c r="O91" s="61"/>
      <c r="P91" s="61"/>
      <c r="Q91" s="61"/>
      <c r="R91" s="61"/>
      <c r="S91" s="61"/>
      <c r="T91" s="61"/>
      <c r="U91" s="61"/>
      <c r="V91" s="46"/>
    </row>
    <row r="92" spans="1:22" s="33" customFormat="1" hidden="1" x14ac:dyDescent="0.3">
      <c r="A92" s="76">
        <v>0</v>
      </c>
      <c r="B92" s="76">
        <v>0</v>
      </c>
      <c r="C92" s="46"/>
      <c r="D92" s="46"/>
      <c r="E92" s="46"/>
      <c r="F92" s="59"/>
      <c r="G92" s="59"/>
      <c r="H92" s="59"/>
      <c r="I92" s="59"/>
      <c r="J92" s="61"/>
      <c r="K92" s="61"/>
      <c r="L92" s="61"/>
      <c r="M92" s="61"/>
      <c r="N92" s="61"/>
      <c r="O92" s="61"/>
      <c r="P92" s="61"/>
      <c r="Q92" s="61"/>
      <c r="R92" s="61"/>
      <c r="S92" s="61"/>
      <c r="T92" s="61"/>
      <c r="U92" s="61"/>
      <c r="V92" s="46"/>
    </row>
    <row r="93" spans="1:22" s="33" customFormat="1" hidden="1" x14ac:dyDescent="0.3">
      <c r="A93" s="76">
        <v>0</v>
      </c>
      <c r="B93" s="76">
        <v>0</v>
      </c>
      <c r="C93" s="46"/>
      <c r="D93" s="46"/>
      <c r="E93" s="46"/>
      <c r="F93" s="59"/>
      <c r="G93" s="59"/>
      <c r="H93" s="59"/>
      <c r="I93" s="59"/>
      <c r="J93" s="61"/>
      <c r="K93" s="61"/>
      <c r="L93" s="61"/>
      <c r="M93" s="61"/>
      <c r="N93" s="61"/>
      <c r="O93" s="61"/>
      <c r="P93" s="61"/>
      <c r="Q93" s="61"/>
      <c r="R93" s="61"/>
      <c r="S93" s="61"/>
      <c r="T93" s="61"/>
      <c r="U93" s="61"/>
      <c r="V93" s="46"/>
    </row>
    <row r="94" spans="1:22" s="33" customFormat="1" hidden="1" x14ac:dyDescent="0.3">
      <c r="A94" s="108"/>
      <c r="B94" s="108"/>
      <c r="C94" s="46"/>
      <c r="D94" s="46"/>
      <c r="E94" s="46"/>
      <c r="F94" s="59"/>
      <c r="G94" s="59"/>
      <c r="H94" s="59"/>
      <c r="I94" s="59"/>
      <c r="J94" s="61"/>
      <c r="K94" s="61"/>
      <c r="L94" s="61"/>
      <c r="M94" s="61"/>
      <c r="N94" s="61"/>
      <c r="O94" s="61"/>
      <c r="P94" s="61"/>
      <c r="Q94" s="61"/>
      <c r="R94" s="61"/>
      <c r="S94" s="61"/>
      <c r="T94" s="61"/>
      <c r="U94" s="61"/>
      <c r="V94" s="46"/>
    </row>
    <row r="95" spans="1:22" s="33" customFormat="1" hidden="1" x14ac:dyDescent="0.3">
      <c r="A95" s="108"/>
      <c r="B95" s="108"/>
      <c r="C95" s="46"/>
      <c r="D95" s="46"/>
      <c r="E95" s="46"/>
      <c r="F95" s="59"/>
      <c r="G95" s="59"/>
      <c r="H95" s="59"/>
      <c r="I95" s="59"/>
      <c r="J95" s="61"/>
      <c r="K95" s="61"/>
      <c r="L95" s="61"/>
      <c r="M95" s="61"/>
      <c r="N95" s="61"/>
      <c r="O95" s="61"/>
      <c r="P95" s="61"/>
      <c r="Q95" s="61"/>
      <c r="R95" s="61"/>
      <c r="S95" s="61"/>
      <c r="T95" s="61"/>
      <c r="U95" s="61"/>
      <c r="V95" s="46"/>
    </row>
    <row r="96" spans="1:22" s="33" customFormat="1" hidden="1" x14ac:dyDescent="0.3">
      <c r="A96" s="76"/>
      <c r="B96" s="76"/>
      <c r="C96" s="46"/>
      <c r="D96" s="46"/>
      <c r="E96" s="46"/>
      <c r="F96" s="59"/>
      <c r="G96" s="59"/>
      <c r="H96" s="59"/>
      <c r="I96" s="59"/>
      <c r="J96" s="61"/>
      <c r="K96" s="61"/>
      <c r="L96" s="61"/>
      <c r="M96" s="61"/>
      <c r="N96" s="61"/>
      <c r="O96" s="61"/>
      <c r="P96" s="61"/>
      <c r="Q96" s="61"/>
      <c r="R96" s="61"/>
      <c r="S96" s="61"/>
      <c r="T96" s="61"/>
      <c r="U96" s="61"/>
      <c r="V96" s="46"/>
    </row>
    <row r="97" spans="1:22" s="33" customFormat="1" hidden="1" x14ac:dyDescent="0.3">
      <c r="A97" s="76"/>
      <c r="B97" s="76"/>
      <c r="C97" s="46"/>
      <c r="D97" s="46"/>
      <c r="E97" s="46"/>
      <c r="F97" s="59"/>
      <c r="G97" s="59"/>
      <c r="H97" s="59"/>
      <c r="I97" s="59"/>
      <c r="J97" s="61"/>
      <c r="K97" s="61"/>
      <c r="L97" s="61"/>
      <c r="M97" s="61"/>
      <c r="N97" s="61"/>
      <c r="O97" s="61"/>
      <c r="P97" s="61"/>
      <c r="Q97" s="61"/>
      <c r="R97" s="61"/>
      <c r="S97" s="61"/>
      <c r="T97" s="61"/>
      <c r="U97" s="61"/>
      <c r="V97" s="46"/>
    </row>
    <row r="98" spans="1:22" s="33" customFormat="1" hidden="1" x14ac:dyDescent="0.3">
      <c r="A98" s="108"/>
      <c r="B98" s="108"/>
      <c r="C98" s="46"/>
      <c r="D98" s="46"/>
      <c r="E98" s="46"/>
      <c r="F98" s="59"/>
      <c r="G98" s="59"/>
      <c r="H98" s="59"/>
      <c r="I98" s="59"/>
      <c r="J98" s="61"/>
      <c r="K98" s="61"/>
      <c r="L98" s="61"/>
      <c r="M98" s="61"/>
      <c r="N98" s="61"/>
      <c r="O98" s="61"/>
      <c r="P98" s="61"/>
      <c r="Q98" s="61"/>
      <c r="R98" s="61"/>
      <c r="S98" s="61"/>
      <c r="T98" s="61"/>
      <c r="U98" s="61"/>
      <c r="V98" s="46"/>
    </row>
    <row r="99" spans="1:22" s="33" customFormat="1" hidden="1" x14ac:dyDescent="0.3">
      <c r="A99" s="108"/>
      <c r="B99" s="108"/>
      <c r="C99" s="46"/>
      <c r="D99" s="46"/>
      <c r="E99" s="46"/>
      <c r="F99" s="59"/>
      <c r="G99" s="59"/>
      <c r="H99" s="59"/>
      <c r="I99" s="59"/>
      <c r="J99" s="61"/>
      <c r="K99" s="61"/>
      <c r="L99" s="61"/>
      <c r="M99" s="61"/>
      <c r="N99" s="61"/>
      <c r="O99" s="61"/>
      <c r="P99" s="61"/>
      <c r="Q99" s="61"/>
      <c r="R99" s="61"/>
      <c r="S99" s="61"/>
      <c r="T99" s="61"/>
      <c r="U99" s="61"/>
      <c r="V99" s="46"/>
    </row>
    <row r="100" spans="1:22" s="33" customFormat="1" hidden="1" x14ac:dyDescent="0.3">
      <c r="A100" s="76"/>
      <c r="B100" s="76"/>
      <c r="C100" s="46"/>
      <c r="D100" s="46"/>
      <c r="E100" s="46"/>
      <c r="F100" s="59"/>
      <c r="G100" s="59"/>
      <c r="H100" s="59"/>
      <c r="I100" s="59"/>
      <c r="J100" s="61"/>
      <c r="K100" s="61"/>
      <c r="L100" s="61"/>
      <c r="M100" s="61"/>
      <c r="N100" s="61"/>
      <c r="O100" s="61"/>
      <c r="P100" s="61"/>
      <c r="Q100" s="61"/>
      <c r="R100" s="61"/>
      <c r="S100" s="61"/>
      <c r="T100" s="61"/>
      <c r="U100" s="61"/>
      <c r="V100" s="46"/>
    </row>
    <row r="101" spans="1:22" s="33" customFormat="1" hidden="1" x14ac:dyDescent="0.3">
      <c r="A101" s="76"/>
      <c r="B101" s="76"/>
      <c r="C101" s="46"/>
      <c r="D101" s="46"/>
      <c r="E101" s="46"/>
      <c r="F101" s="59"/>
      <c r="G101" s="59"/>
      <c r="H101" s="59"/>
      <c r="I101" s="59"/>
      <c r="J101" s="61"/>
      <c r="K101" s="61"/>
      <c r="L101" s="61"/>
      <c r="M101" s="61"/>
      <c r="N101" s="61"/>
      <c r="O101" s="61"/>
      <c r="P101" s="61"/>
      <c r="Q101" s="61"/>
      <c r="R101" s="61"/>
      <c r="S101" s="61"/>
      <c r="T101" s="61"/>
      <c r="U101" s="61"/>
      <c r="V101" s="46"/>
    </row>
    <row r="102" spans="1:22" s="33" customFormat="1" hidden="1" x14ac:dyDescent="0.3">
      <c r="A102" s="108"/>
      <c r="B102" s="108"/>
      <c r="C102" s="46"/>
      <c r="D102" s="46"/>
      <c r="E102" s="46"/>
      <c r="F102" s="59"/>
      <c r="G102" s="59"/>
      <c r="H102" s="59"/>
      <c r="I102" s="59"/>
      <c r="J102" s="61"/>
      <c r="K102" s="61"/>
      <c r="L102" s="61"/>
      <c r="M102" s="61"/>
      <c r="N102" s="61"/>
      <c r="O102" s="61"/>
      <c r="P102" s="61"/>
      <c r="Q102" s="61"/>
      <c r="R102" s="61"/>
      <c r="S102" s="61"/>
      <c r="T102" s="61"/>
      <c r="U102" s="61"/>
      <c r="V102" s="46"/>
    </row>
    <row r="103" spans="1:22" s="33" customFormat="1" hidden="1" x14ac:dyDescent="0.3">
      <c r="A103" s="108"/>
      <c r="B103" s="108"/>
      <c r="C103" s="46"/>
      <c r="D103" s="46"/>
      <c r="E103" s="46"/>
      <c r="F103" s="59"/>
      <c r="G103" s="59"/>
      <c r="H103" s="59"/>
      <c r="I103" s="59"/>
      <c r="J103" s="61"/>
      <c r="K103" s="61"/>
      <c r="L103" s="61"/>
      <c r="M103" s="61"/>
      <c r="N103" s="61"/>
      <c r="O103" s="61"/>
      <c r="P103" s="61"/>
      <c r="Q103" s="61"/>
      <c r="R103" s="61"/>
      <c r="S103" s="61"/>
      <c r="T103" s="61"/>
      <c r="U103" s="61"/>
      <c r="V103" s="46"/>
    </row>
    <row r="104" spans="1:22" s="33" customFormat="1" ht="96" x14ac:dyDescent="0.3">
      <c r="A104" s="76"/>
      <c r="B104" s="76"/>
      <c r="C104" s="103" t="s">
        <v>238</v>
      </c>
      <c r="D104" s="46"/>
      <c r="E104" s="61" t="s">
        <v>37</v>
      </c>
      <c r="F104" s="89">
        <f>'II skyrius'!G23</f>
        <v>1.3</v>
      </c>
      <c r="G104" s="103">
        <v>7.17</v>
      </c>
      <c r="H104" s="89">
        <f>'II skyrius'!H23</f>
        <v>1.3</v>
      </c>
      <c r="I104" s="89">
        <f>'II skyrius'!I23</f>
        <v>1.25</v>
      </c>
      <c r="J104" s="78"/>
      <c r="K104" s="79"/>
      <c r="L104" s="79"/>
      <c r="M104" s="79"/>
      <c r="N104" s="79"/>
      <c r="O104" s="79"/>
      <c r="P104" s="79"/>
      <c r="Q104" s="79"/>
      <c r="R104" s="79"/>
      <c r="S104" s="79"/>
      <c r="T104" s="79"/>
      <c r="U104" s="80"/>
      <c r="V104" s="61"/>
    </row>
    <row r="105" spans="1:22" s="33" customFormat="1" hidden="1" x14ac:dyDescent="0.3">
      <c r="A105" s="76"/>
      <c r="B105" s="76"/>
      <c r="C105" s="67"/>
      <c r="D105" s="46"/>
      <c r="E105" s="92">
        <v>0</v>
      </c>
      <c r="F105" s="67" t="str">
        <f>'II skyrius'!G24</f>
        <v>(2018-2019)</v>
      </c>
      <c r="G105" s="108"/>
      <c r="H105" s="67"/>
      <c r="I105" s="67"/>
      <c r="J105" s="81"/>
      <c r="K105" s="82"/>
      <c r="L105" s="82"/>
      <c r="M105" s="82"/>
      <c r="N105" s="82"/>
      <c r="O105" s="82"/>
      <c r="P105" s="82"/>
      <c r="Q105" s="82"/>
      <c r="R105" s="82"/>
      <c r="S105" s="82"/>
      <c r="T105" s="82"/>
      <c r="U105" s="83"/>
      <c r="V105" s="92"/>
    </row>
    <row r="106" spans="1:22" s="33" customFormat="1" x14ac:dyDescent="0.3">
      <c r="A106" s="108"/>
      <c r="B106" s="108"/>
      <c r="C106" s="91"/>
      <c r="D106" s="46"/>
      <c r="E106" s="93"/>
      <c r="F106" s="90" t="str">
        <f>'II skyrius'!G24</f>
        <v>(2018-2019)</v>
      </c>
      <c r="G106" s="120" t="s">
        <v>256</v>
      </c>
      <c r="H106" s="91" t="str">
        <f>'II skyrius'!H24</f>
        <v>(2025)</v>
      </c>
      <c r="I106" s="91" t="str">
        <f>'II skyrius'!I24</f>
        <v>(2029)</v>
      </c>
      <c r="J106" s="81"/>
      <c r="K106" s="82"/>
      <c r="L106" s="82"/>
      <c r="M106" s="82"/>
      <c r="N106" s="82"/>
      <c r="O106" s="82"/>
      <c r="P106" s="82"/>
      <c r="Q106" s="82"/>
      <c r="R106" s="82"/>
      <c r="S106" s="82"/>
      <c r="T106" s="82"/>
      <c r="U106" s="83"/>
      <c r="V106" s="93"/>
    </row>
    <row r="107" spans="1:22" s="33" customFormat="1" ht="108" x14ac:dyDescent="0.3">
      <c r="A107" s="76"/>
      <c r="B107" s="76"/>
      <c r="C107" s="103" t="s">
        <v>238</v>
      </c>
      <c r="D107" s="46"/>
      <c r="E107" s="61" t="s">
        <v>39</v>
      </c>
      <c r="F107" s="89">
        <f>'II skyrius'!G25</f>
        <v>21</v>
      </c>
      <c r="G107" s="103">
        <v>29.6</v>
      </c>
      <c r="H107" s="89">
        <f>'II skyrius'!H25</f>
        <v>21</v>
      </c>
      <c r="I107" s="89">
        <f>'II skyrius'!I25</f>
        <v>14</v>
      </c>
      <c r="J107" s="81"/>
      <c r="K107" s="82"/>
      <c r="L107" s="82"/>
      <c r="M107" s="82"/>
      <c r="N107" s="82"/>
      <c r="O107" s="82"/>
      <c r="P107" s="82"/>
      <c r="Q107" s="82"/>
      <c r="R107" s="82"/>
      <c r="S107" s="82"/>
      <c r="T107" s="82"/>
      <c r="U107" s="83"/>
      <c r="V107" s="61"/>
    </row>
    <row r="108" spans="1:22" s="33" customFormat="1" hidden="1" x14ac:dyDescent="0.3">
      <c r="A108" s="76"/>
      <c r="B108" s="76"/>
      <c r="C108" s="67"/>
      <c r="D108" s="46"/>
      <c r="E108" s="92">
        <v>0</v>
      </c>
      <c r="F108" s="67" t="str">
        <f>'II skyrius'!G26</f>
        <v>(2020)</v>
      </c>
      <c r="G108" s="108"/>
      <c r="H108" s="67"/>
      <c r="I108" s="67"/>
      <c r="J108" s="81"/>
      <c r="K108" s="82"/>
      <c r="L108" s="82"/>
      <c r="M108" s="82"/>
      <c r="N108" s="82"/>
      <c r="O108" s="82"/>
      <c r="P108" s="82"/>
      <c r="Q108" s="82"/>
      <c r="R108" s="82"/>
      <c r="S108" s="82"/>
      <c r="T108" s="82"/>
      <c r="U108" s="83"/>
      <c r="V108" s="92"/>
    </row>
    <row r="109" spans="1:22" s="33" customFormat="1" x14ac:dyDescent="0.3">
      <c r="A109" s="108"/>
      <c r="B109" s="108"/>
      <c r="C109" s="91"/>
      <c r="D109" s="46"/>
      <c r="E109" s="93"/>
      <c r="F109" s="90" t="str">
        <f>'II skyrius'!G26</f>
        <v>(2020)</v>
      </c>
      <c r="G109" s="120" t="s">
        <v>256</v>
      </c>
      <c r="H109" s="91" t="str">
        <f>'II skyrius'!H26</f>
        <v>(2025)</v>
      </c>
      <c r="I109" s="91" t="str">
        <f>'II skyrius'!I26</f>
        <v>(2029)</v>
      </c>
      <c r="J109" s="81"/>
      <c r="K109" s="82"/>
      <c r="L109" s="82"/>
      <c r="M109" s="82"/>
      <c r="N109" s="82"/>
      <c r="O109" s="82"/>
      <c r="P109" s="82"/>
      <c r="Q109" s="82"/>
      <c r="R109" s="82"/>
      <c r="S109" s="82"/>
      <c r="T109" s="82"/>
      <c r="U109" s="83"/>
      <c r="V109" s="93"/>
    </row>
    <row r="110" spans="1:22" s="33" customFormat="1" ht="48" x14ac:dyDescent="0.3">
      <c r="A110" s="76"/>
      <c r="B110" s="76"/>
      <c r="C110" s="103" t="s">
        <v>238</v>
      </c>
      <c r="D110" s="46"/>
      <c r="E110" s="61" t="s">
        <v>40</v>
      </c>
      <c r="F110" s="89">
        <f>'II skyrius'!G27</f>
        <v>76.099999999999994</v>
      </c>
      <c r="G110" s="103">
        <v>23.8</v>
      </c>
      <c r="H110" s="89">
        <f>'II skyrius'!H27</f>
        <v>76.099999999999994</v>
      </c>
      <c r="I110" s="89">
        <f>'II skyrius'!I27</f>
        <v>79</v>
      </c>
      <c r="J110" s="81"/>
      <c r="K110" s="82"/>
      <c r="L110" s="82"/>
      <c r="M110" s="82"/>
      <c r="N110" s="82"/>
      <c r="O110" s="82"/>
      <c r="P110" s="82"/>
      <c r="Q110" s="82"/>
      <c r="R110" s="82"/>
      <c r="S110" s="82"/>
      <c r="T110" s="82"/>
      <c r="U110" s="83"/>
      <c r="V110" s="61"/>
    </row>
    <row r="111" spans="1:22" s="33" customFormat="1" hidden="1" x14ac:dyDescent="0.3">
      <c r="A111" s="76"/>
      <c r="B111" s="76"/>
      <c r="C111" s="67"/>
      <c r="D111" s="46"/>
      <c r="E111" s="92">
        <v>0</v>
      </c>
      <c r="F111" s="67" t="str">
        <f>'II skyrius'!G28</f>
        <v>(2020)</v>
      </c>
      <c r="G111" s="108"/>
      <c r="H111" s="67"/>
      <c r="I111" s="67"/>
      <c r="J111" s="81"/>
      <c r="K111" s="82"/>
      <c r="L111" s="82"/>
      <c r="M111" s="82"/>
      <c r="N111" s="82"/>
      <c r="O111" s="82"/>
      <c r="P111" s="82"/>
      <c r="Q111" s="82"/>
      <c r="R111" s="82"/>
      <c r="S111" s="82"/>
      <c r="T111" s="82"/>
      <c r="U111" s="83"/>
      <c r="V111" s="92"/>
    </row>
    <row r="112" spans="1:22" s="33" customFormat="1" x14ac:dyDescent="0.3">
      <c r="A112" s="108"/>
      <c r="B112" s="108"/>
      <c r="C112" s="91"/>
      <c r="D112" s="46"/>
      <c r="E112" s="93"/>
      <c r="F112" s="90" t="str">
        <f>'II skyrius'!G28</f>
        <v>(2020)</v>
      </c>
      <c r="G112" s="120" t="s">
        <v>256</v>
      </c>
      <c r="H112" s="91" t="str">
        <f>'II skyrius'!H28</f>
        <v>(2025)</v>
      </c>
      <c r="I112" s="91" t="str">
        <f>'II skyrius'!I28</f>
        <v>(2029)</v>
      </c>
      <c r="J112" s="81"/>
      <c r="K112" s="82"/>
      <c r="L112" s="82"/>
      <c r="M112" s="82"/>
      <c r="N112" s="82"/>
      <c r="O112" s="82"/>
      <c r="P112" s="82"/>
      <c r="Q112" s="82"/>
      <c r="R112" s="82"/>
      <c r="S112" s="82"/>
      <c r="T112" s="82"/>
      <c r="U112" s="83"/>
      <c r="V112" s="93"/>
    </row>
    <row r="113" spans="1:22" s="33" customFormat="1" ht="96" x14ac:dyDescent="0.3">
      <c r="A113" s="76"/>
      <c r="B113" s="76"/>
      <c r="C113" s="103" t="s">
        <v>238</v>
      </c>
      <c r="D113" s="46"/>
      <c r="E113" s="61" t="s">
        <v>41</v>
      </c>
      <c r="F113" s="89">
        <f>'II skyrius'!G29</f>
        <v>70.3</v>
      </c>
      <c r="G113" s="103">
        <v>89</v>
      </c>
      <c r="H113" s="89">
        <f>'II skyrius'!H29</f>
        <v>70.3</v>
      </c>
      <c r="I113" s="89">
        <f>'II skyrius'!I29</f>
        <v>76</v>
      </c>
      <c r="J113" s="81"/>
      <c r="K113" s="82"/>
      <c r="L113" s="82"/>
      <c r="M113" s="82"/>
      <c r="N113" s="82"/>
      <c r="O113" s="82"/>
      <c r="P113" s="82"/>
      <c r="Q113" s="82"/>
      <c r="R113" s="82"/>
      <c r="S113" s="82"/>
      <c r="T113" s="82"/>
      <c r="U113" s="83"/>
      <c r="V113" s="61"/>
    </row>
    <row r="114" spans="1:22" s="33" customFormat="1" hidden="1" x14ac:dyDescent="0.3">
      <c r="A114" s="76"/>
      <c r="B114" s="76"/>
      <c r="C114" s="67"/>
      <c r="D114" s="46"/>
      <c r="E114" s="92">
        <v>0</v>
      </c>
      <c r="F114" s="67" t="str">
        <f>'II skyrius'!G30</f>
        <v>(2020)</v>
      </c>
      <c r="G114" s="108"/>
      <c r="H114" s="67"/>
      <c r="I114" s="67"/>
      <c r="J114" s="81"/>
      <c r="K114" s="82"/>
      <c r="L114" s="82"/>
      <c r="M114" s="82"/>
      <c r="N114" s="82"/>
      <c r="O114" s="82"/>
      <c r="P114" s="82"/>
      <c r="Q114" s="82"/>
      <c r="R114" s="82"/>
      <c r="S114" s="82"/>
      <c r="T114" s="82"/>
      <c r="U114" s="83"/>
      <c r="V114" s="92"/>
    </row>
    <row r="115" spans="1:22" s="33" customFormat="1" x14ac:dyDescent="0.3">
      <c r="A115" s="108"/>
      <c r="B115" s="108"/>
      <c r="C115" s="91"/>
      <c r="D115" s="46"/>
      <c r="E115" s="93"/>
      <c r="F115" s="90" t="str">
        <f>'II skyrius'!G30</f>
        <v>(2020)</v>
      </c>
      <c r="G115" s="120" t="s">
        <v>256</v>
      </c>
      <c r="H115" s="91" t="str">
        <f>'II skyrius'!H30</f>
        <v>(2025)</v>
      </c>
      <c r="I115" s="91" t="str">
        <f>'II skyrius'!I30</f>
        <v>(2029)</v>
      </c>
      <c r="J115" s="81"/>
      <c r="K115" s="82"/>
      <c r="L115" s="82"/>
      <c r="M115" s="82"/>
      <c r="N115" s="82"/>
      <c r="O115" s="82"/>
      <c r="P115" s="82"/>
      <c r="Q115" s="82"/>
      <c r="R115" s="82"/>
      <c r="S115" s="82"/>
      <c r="T115" s="82"/>
      <c r="U115" s="83"/>
      <c r="V115" s="93"/>
    </row>
    <row r="116" spans="1:22" s="33" customFormat="1" ht="108" x14ac:dyDescent="0.3">
      <c r="A116" s="76"/>
      <c r="B116" s="76"/>
      <c r="C116" s="103" t="s">
        <v>238</v>
      </c>
      <c r="D116" s="46"/>
      <c r="E116" s="61" t="s">
        <v>43</v>
      </c>
      <c r="F116" s="89">
        <f>'II skyrius'!G31</f>
        <v>1.06</v>
      </c>
      <c r="G116" s="103">
        <v>84</v>
      </c>
      <c r="H116" s="89">
        <f>'II skyrius'!H31</f>
        <v>1.06</v>
      </c>
      <c r="I116" s="89">
        <f>'II skyrius'!I31</f>
        <v>1.02</v>
      </c>
      <c r="J116" s="81"/>
      <c r="K116" s="82"/>
      <c r="L116" s="82"/>
      <c r="M116" s="82"/>
      <c r="N116" s="82"/>
      <c r="O116" s="82"/>
      <c r="P116" s="82"/>
      <c r="Q116" s="82"/>
      <c r="R116" s="82"/>
      <c r="S116" s="82"/>
      <c r="T116" s="82"/>
      <c r="U116" s="83"/>
      <c r="V116" s="61"/>
    </row>
    <row r="117" spans="1:22" s="33" customFormat="1" hidden="1" x14ac:dyDescent="0.3">
      <c r="A117" s="76"/>
      <c r="B117" s="76"/>
      <c r="C117" s="67"/>
      <c r="D117" s="46"/>
      <c r="E117" s="92">
        <v>0</v>
      </c>
      <c r="F117" s="67" t="str">
        <f>'II skyrius'!G32</f>
        <v>(2021)</v>
      </c>
      <c r="G117" s="108"/>
      <c r="H117" s="67"/>
      <c r="I117" s="67"/>
      <c r="J117" s="81"/>
      <c r="K117" s="82"/>
      <c r="L117" s="82"/>
      <c r="M117" s="82"/>
      <c r="N117" s="82"/>
      <c r="O117" s="82"/>
      <c r="P117" s="82"/>
      <c r="Q117" s="82"/>
      <c r="R117" s="82"/>
      <c r="S117" s="82"/>
      <c r="T117" s="82"/>
      <c r="U117" s="83"/>
      <c r="V117" s="92"/>
    </row>
    <row r="118" spans="1:22" s="33" customFormat="1" x14ac:dyDescent="0.3">
      <c r="A118" s="108"/>
      <c r="B118" s="108"/>
      <c r="C118" s="91"/>
      <c r="D118" s="46"/>
      <c r="E118" s="93"/>
      <c r="F118" s="90" t="str">
        <f>'II skyrius'!G32</f>
        <v>(2021)</v>
      </c>
      <c r="G118" s="120" t="s">
        <v>256</v>
      </c>
      <c r="H118" s="91" t="str">
        <f>'II skyrius'!H32</f>
        <v>(2025)</v>
      </c>
      <c r="I118" s="91" t="str">
        <f>'II skyrius'!I32</f>
        <v>(2029)</v>
      </c>
      <c r="J118" s="81"/>
      <c r="K118" s="82"/>
      <c r="L118" s="82"/>
      <c r="M118" s="82"/>
      <c r="N118" s="82"/>
      <c r="O118" s="82"/>
      <c r="P118" s="82"/>
      <c r="Q118" s="82"/>
      <c r="R118" s="82"/>
      <c r="S118" s="82"/>
      <c r="T118" s="82"/>
      <c r="U118" s="83"/>
      <c r="V118" s="93"/>
    </row>
    <row r="119" spans="1:22" s="33" customFormat="1" ht="84" x14ac:dyDescent="0.3">
      <c r="A119" s="76"/>
      <c r="B119" s="76"/>
      <c r="C119" s="103" t="s">
        <v>238</v>
      </c>
      <c r="D119" s="46"/>
      <c r="E119" s="61" t="s">
        <v>44</v>
      </c>
      <c r="F119" s="89">
        <f>'II skyrius'!G33</f>
        <v>85</v>
      </c>
      <c r="G119" s="103">
        <v>63</v>
      </c>
      <c r="H119" s="89">
        <f>'II skyrius'!H33</f>
        <v>85</v>
      </c>
      <c r="I119" s="89">
        <f>'II skyrius'!I33</f>
        <v>83</v>
      </c>
      <c r="J119" s="81"/>
      <c r="K119" s="82"/>
      <c r="L119" s="82"/>
      <c r="M119" s="82"/>
      <c r="N119" s="82"/>
      <c r="O119" s="82"/>
      <c r="P119" s="82"/>
      <c r="Q119" s="82"/>
      <c r="R119" s="82"/>
      <c r="S119" s="82"/>
      <c r="T119" s="82"/>
      <c r="U119" s="83"/>
      <c r="V119" s="61"/>
    </row>
    <row r="120" spans="1:22" s="33" customFormat="1" hidden="1" x14ac:dyDescent="0.3">
      <c r="A120" s="76"/>
      <c r="B120" s="76"/>
      <c r="C120" s="67"/>
      <c r="D120" s="46"/>
      <c r="E120" s="92">
        <v>0</v>
      </c>
      <c r="F120" s="67" t="str">
        <f>'II skyrius'!G34</f>
        <v>(2019)</v>
      </c>
      <c r="G120" s="108"/>
      <c r="H120" s="67"/>
      <c r="I120" s="67"/>
      <c r="J120" s="81"/>
      <c r="K120" s="82"/>
      <c r="L120" s="82"/>
      <c r="M120" s="82"/>
      <c r="N120" s="82"/>
      <c r="O120" s="82"/>
      <c r="P120" s="82"/>
      <c r="Q120" s="82"/>
      <c r="R120" s="82"/>
      <c r="S120" s="82"/>
      <c r="T120" s="82"/>
      <c r="U120" s="83"/>
      <c r="V120" s="92"/>
    </row>
    <row r="121" spans="1:22" s="33" customFormat="1" x14ac:dyDescent="0.3">
      <c r="A121" s="108"/>
      <c r="B121" s="108"/>
      <c r="C121" s="91"/>
      <c r="D121" s="46"/>
      <c r="E121" s="93"/>
      <c r="F121" s="90" t="str">
        <f>'II skyrius'!G34</f>
        <v>(2019)</v>
      </c>
      <c r="G121" s="120" t="s">
        <v>256</v>
      </c>
      <c r="H121" s="91" t="str">
        <f>'II skyrius'!H34</f>
        <v>(2025)</v>
      </c>
      <c r="I121" s="91" t="str">
        <f>'II skyrius'!I34</f>
        <v>(2029)</v>
      </c>
      <c r="J121" s="81"/>
      <c r="K121" s="82"/>
      <c r="L121" s="82"/>
      <c r="M121" s="82"/>
      <c r="N121" s="82"/>
      <c r="O121" s="82"/>
      <c r="P121" s="82"/>
      <c r="Q121" s="82"/>
      <c r="R121" s="82"/>
      <c r="S121" s="82"/>
      <c r="T121" s="82"/>
      <c r="U121" s="83"/>
      <c r="V121" s="93"/>
    </row>
    <row r="122" spans="1:22" s="33" customFormat="1" ht="120" x14ac:dyDescent="0.3">
      <c r="A122" s="76"/>
      <c r="B122" s="76"/>
      <c r="C122" s="103" t="s">
        <v>238</v>
      </c>
      <c r="D122" s="46"/>
      <c r="E122" s="61" t="s">
        <v>45</v>
      </c>
      <c r="F122" s="89">
        <f>'II skyrius'!G35</f>
        <v>0.15</v>
      </c>
      <c r="G122" s="103">
        <v>24</v>
      </c>
      <c r="H122" s="89">
        <f>'II skyrius'!H35</f>
        <v>0.15</v>
      </c>
      <c r="I122" s="89">
        <f>'II skyrius'!I35</f>
        <v>0.14000000000000001</v>
      </c>
      <c r="J122" s="81"/>
      <c r="K122" s="82"/>
      <c r="L122" s="82"/>
      <c r="M122" s="82"/>
      <c r="N122" s="82"/>
      <c r="O122" s="82"/>
      <c r="P122" s="82"/>
      <c r="Q122" s="82"/>
      <c r="R122" s="82"/>
      <c r="S122" s="82"/>
      <c r="T122" s="82"/>
      <c r="U122" s="83"/>
      <c r="V122" s="61"/>
    </row>
    <row r="123" spans="1:22" s="33" customFormat="1" hidden="1" x14ac:dyDescent="0.3">
      <c r="A123" s="76"/>
      <c r="B123" s="76"/>
      <c r="C123" s="67"/>
      <c r="D123" s="46"/>
      <c r="E123" s="92">
        <v>0</v>
      </c>
      <c r="F123" s="67" t="str">
        <f>'II skyrius'!G36</f>
        <v>(2020)</v>
      </c>
      <c r="G123" s="108" t="s">
        <v>20</v>
      </c>
      <c r="H123" s="67"/>
      <c r="I123" s="67"/>
      <c r="J123" s="81"/>
      <c r="K123" s="82"/>
      <c r="L123" s="82"/>
      <c r="M123" s="82"/>
      <c r="N123" s="82"/>
      <c r="O123" s="82"/>
      <c r="P123" s="82"/>
      <c r="Q123" s="82"/>
      <c r="R123" s="82"/>
      <c r="S123" s="82"/>
      <c r="T123" s="82"/>
      <c r="U123" s="83"/>
      <c r="V123" s="92"/>
    </row>
    <row r="124" spans="1:22" s="33" customFormat="1" x14ac:dyDescent="0.3">
      <c r="A124" s="108"/>
      <c r="B124" s="108"/>
      <c r="C124" s="91"/>
      <c r="D124" s="46"/>
      <c r="E124" s="93"/>
      <c r="F124" s="90" t="str">
        <f>'II skyrius'!G36</f>
        <v>(2020)</v>
      </c>
      <c r="G124" s="109" t="s">
        <v>20</v>
      </c>
      <c r="H124" s="91" t="str">
        <f>'II skyrius'!H36</f>
        <v>(2025)</v>
      </c>
      <c r="I124" s="91" t="str">
        <f>'II skyrius'!I36</f>
        <v>(2029)</v>
      </c>
      <c r="J124" s="81"/>
      <c r="K124" s="82"/>
      <c r="L124" s="82"/>
      <c r="M124" s="82"/>
      <c r="N124" s="82"/>
      <c r="O124" s="82"/>
      <c r="P124" s="82"/>
      <c r="Q124" s="82"/>
      <c r="R124" s="82"/>
      <c r="S124" s="82"/>
      <c r="T124" s="82"/>
      <c r="U124" s="83"/>
      <c r="V124" s="93"/>
    </row>
    <row r="125" spans="1:22" s="33" customFormat="1" ht="96" x14ac:dyDescent="0.3">
      <c r="A125" s="76"/>
      <c r="B125" s="76"/>
      <c r="C125" s="103" t="s">
        <v>238</v>
      </c>
      <c r="D125" s="46"/>
      <c r="E125" s="61" t="s">
        <v>46</v>
      </c>
      <c r="F125" s="89">
        <f>'II skyrius'!G37</f>
        <v>50</v>
      </c>
      <c r="G125" s="103">
        <v>263.08999999999997</v>
      </c>
      <c r="H125" s="89">
        <f>'II skyrius'!H37</f>
        <v>50</v>
      </c>
      <c r="I125" s="89">
        <f>'II skyrius'!I37</f>
        <v>44</v>
      </c>
      <c r="J125" s="81"/>
      <c r="K125" s="82"/>
      <c r="L125" s="82"/>
      <c r="M125" s="82"/>
      <c r="N125" s="82"/>
      <c r="O125" s="82"/>
      <c r="P125" s="82"/>
      <c r="Q125" s="82"/>
      <c r="R125" s="82"/>
      <c r="S125" s="82"/>
      <c r="T125" s="82"/>
      <c r="U125" s="83"/>
      <c r="V125" s="61"/>
    </row>
    <row r="126" spans="1:22" s="33" customFormat="1" hidden="1" x14ac:dyDescent="0.3">
      <c r="A126" s="76"/>
      <c r="B126" s="76"/>
      <c r="C126" s="67"/>
      <c r="D126" s="46"/>
      <c r="E126" s="92">
        <v>0</v>
      </c>
      <c r="F126" s="67" t="str">
        <f>'II skyrius'!G38</f>
        <v>(2020)</v>
      </c>
      <c r="G126" s="108"/>
      <c r="H126" s="67"/>
      <c r="I126" s="67"/>
      <c r="J126" s="81"/>
      <c r="K126" s="82"/>
      <c r="L126" s="82"/>
      <c r="M126" s="82"/>
      <c r="N126" s="82"/>
      <c r="O126" s="82"/>
      <c r="P126" s="82"/>
      <c r="Q126" s="82"/>
      <c r="R126" s="82"/>
      <c r="S126" s="82"/>
      <c r="T126" s="82"/>
      <c r="U126" s="83"/>
      <c r="V126" s="92"/>
    </row>
    <row r="127" spans="1:22" s="33" customFormat="1" x14ac:dyDescent="0.3">
      <c r="A127" s="108"/>
      <c r="B127" s="108"/>
      <c r="C127" s="91"/>
      <c r="D127" s="46"/>
      <c r="E127" s="93"/>
      <c r="F127" s="90" t="str">
        <f>'II skyrius'!G38</f>
        <v>(2020)</v>
      </c>
      <c r="G127" s="120" t="s">
        <v>256</v>
      </c>
      <c r="H127" s="91" t="str">
        <f>'II skyrius'!H38</f>
        <v>(2025)</v>
      </c>
      <c r="I127" s="91" t="str">
        <f>'II skyrius'!I38</f>
        <v>(2029)</v>
      </c>
      <c r="J127" s="81"/>
      <c r="K127" s="82"/>
      <c r="L127" s="82"/>
      <c r="M127" s="82"/>
      <c r="N127" s="82"/>
      <c r="O127" s="82"/>
      <c r="P127" s="82"/>
      <c r="Q127" s="82"/>
      <c r="R127" s="82"/>
      <c r="S127" s="82"/>
      <c r="T127" s="82"/>
      <c r="U127" s="83"/>
      <c r="V127" s="93"/>
    </row>
    <row r="128" spans="1:22" s="33" customFormat="1" ht="84" x14ac:dyDescent="0.3">
      <c r="A128" s="76"/>
      <c r="B128" s="76"/>
      <c r="C128" s="103" t="s">
        <v>238</v>
      </c>
      <c r="D128" s="46"/>
      <c r="E128" s="61" t="s">
        <v>48</v>
      </c>
      <c r="F128" s="89">
        <f>'II skyrius'!G39</f>
        <v>376</v>
      </c>
      <c r="G128" s="103">
        <v>170.92</v>
      </c>
      <c r="H128" s="89">
        <f>'II skyrius'!H39</f>
        <v>376</v>
      </c>
      <c r="I128" s="89">
        <f>'II skyrius'!I39</f>
        <v>320</v>
      </c>
      <c r="J128" s="81"/>
      <c r="K128" s="82"/>
      <c r="L128" s="82"/>
      <c r="M128" s="82"/>
      <c r="N128" s="82"/>
      <c r="O128" s="82"/>
      <c r="P128" s="82"/>
      <c r="Q128" s="82"/>
      <c r="R128" s="82"/>
      <c r="S128" s="82"/>
      <c r="T128" s="82"/>
      <c r="U128" s="83"/>
      <c r="V128" s="61"/>
    </row>
    <row r="129" spans="1:22" s="33" customFormat="1" hidden="1" x14ac:dyDescent="0.3">
      <c r="A129" s="76"/>
      <c r="B129" s="76"/>
      <c r="C129" s="67"/>
      <c r="D129" s="46"/>
      <c r="E129" s="92">
        <v>0</v>
      </c>
      <c r="F129" s="67" t="str">
        <f>'II skyrius'!G40</f>
        <v>(2020)</v>
      </c>
      <c r="G129" s="108"/>
      <c r="H129" s="67"/>
      <c r="I129" s="67"/>
      <c r="J129" s="81"/>
      <c r="K129" s="82"/>
      <c r="L129" s="82"/>
      <c r="M129" s="82"/>
      <c r="N129" s="82"/>
      <c r="O129" s="82"/>
      <c r="P129" s="82"/>
      <c r="Q129" s="82"/>
      <c r="R129" s="82"/>
      <c r="S129" s="82"/>
      <c r="T129" s="82"/>
      <c r="U129" s="83"/>
      <c r="V129" s="92"/>
    </row>
    <row r="130" spans="1:22" s="33" customFormat="1" x14ac:dyDescent="0.3">
      <c r="A130" s="108"/>
      <c r="B130" s="108"/>
      <c r="C130" s="91"/>
      <c r="D130" s="46"/>
      <c r="E130" s="93"/>
      <c r="F130" s="90" t="str">
        <f>'II skyrius'!G40</f>
        <v>(2020)</v>
      </c>
      <c r="G130" s="120" t="s">
        <v>256</v>
      </c>
      <c r="H130" s="91" t="str">
        <f>'II skyrius'!H40</f>
        <v>(2025)</v>
      </c>
      <c r="I130" s="91" t="str">
        <f>'II skyrius'!I40</f>
        <v>(2029)</v>
      </c>
      <c r="J130" s="81"/>
      <c r="K130" s="82"/>
      <c r="L130" s="82"/>
      <c r="M130" s="82"/>
      <c r="N130" s="82"/>
      <c r="O130" s="82"/>
      <c r="P130" s="82"/>
      <c r="Q130" s="82"/>
      <c r="R130" s="82"/>
      <c r="S130" s="82"/>
      <c r="T130" s="82"/>
      <c r="U130" s="83"/>
      <c r="V130" s="93"/>
    </row>
    <row r="131" spans="1:22" s="33" customFormat="1" ht="48" x14ac:dyDescent="0.3">
      <c r="A131" s="76"/>
      <c r="B131" s="76"/>
      <c r="C131" s="103" t="s">
        <v>238</v>
      </c>
      <c r="D131" s="46"/>
      <c r="E131" s="61" t="s">
        <v>50</v>
      </c>
      <c r="F131" s="89" t="e">
        <f>'II skyrius'!#REF!</f>
        <v>#REF!</v>
      </c>
      <c r="G131" s="103">
        <v>30</v>
      </c>
      <c r="H131" s="89" t="e">
        <f>'II skyrius'!#REF!</f>
        <v>#REF!</v>
      </c>
      <c r="I131" s="89" t="e">
        <f>'II skyrius'!#REF!</f>
        <v>#REF!</v>
      </c>
      <c r="J131" s="81"/>
      <c r="K131" s="82"/>
      <c r="L131" s="82"/>
      <c r="M131" s="82"/>
      <c r="N131" s="82"/>
      <c r="O131" s="82"/>
      <c r="P131" s="82"/>
      <c r="Q131" s="82"/>
      <c r="R131" s="82"/>
      <c r="S131" s="82"/>
      <c r="T131" s="82"/>
      <c r="U131" s="83"/>
      <c r="V131" s="61"/>
    </row>
    <row r="132" spans="1:22" s="33" customFormat="1" hidden="1" x14ac:dyDescent="0.3">
      <c r="A132" s="76"/>
      <c r="B132" s="76"/>
      <c r="C132" s="67"/>
      <c r="D132" s="46"/>
      <c r="E132" s="92">
        <v>0</v>
      </c>
      <c r="F132" s="67" t="e">
        <f>'II skyrius'!#REF!</f>
        <v>#REF!</v>
      </c>
      <c r="G132" s="108"/>
      <c r="H132" s="67"/>
      <c r="I132" s="67"/>
      <c r="J132" s="81"/>
      <c r="K132" s="82"/>
      <c r="L132" s="82"/>
      <c r="M132" s="82"/>
      <c r="N132" s="82"/>
      <c r="O132" s="82"/>
      <c r="P132" s="82"/>
      <c r="Q132" s="82"/>
      <c r="R132" s="82"/>
      <c r="S132" s="82"/>
      <c r="T132" s="82"/>
      <c r="U132" s="83"/>
      <c r="V132" s="92"/>
    </row>
    <row r="133" spans="1:22" s="33" customFormat="1" x14ac:dyDescent="0.3">
      <c r="A133" s="108"/>
      <c r="B133" s="108"/>
      <c r="C133" s="91"/>
      <c r="D133" s="46"/>
      <c r="E133" s="93"/>
      <c r="F133" s="90" t="e">
        <f>'II skyrius'!#REF!</f>
        <v>#REF!</v>
      </c>
      <c r="G133" s="120" t="s">
        <v>256</v>
      </c>
      <c r="H133" s="91" t="e">
        <f>'II skyrius'!#REF!</f>
        <v>#REF!</v>
      </c>
      <c r="I133" s="91" t="e">
        <f>'II skyrius'!#REF!</f>
        <v>#REF!</v>
      </c>
      <c r="J133" s="81"/>
      <c r="K133" s="82"/>
      <c r="L133" s="82"/>
      <c r="M133" s="82"/>
      <c r="N133" s="82"/>
      <c r="O133" s="82"/>
      <c r="P133" s="82"/>
      <c r="Q133" s="82"/>
      <c r="R133" s="82"/>
      <c r="S133" s="82"/>
      <c r="T133" s="82"/>
      <c r="U133" s="83"/>
      <c r="V133" s="93"/>
    </row>
    <row r="134" spans="1:22" s="33" customFormat="1" ht="48" x14ac:dyDescent="0.3">
      <c r="A134" s="76"/>
      <c r="B134" s="76"/>
      <c r="C134" s="103" t="s">
        <v>238</v>
      </c>
      <c r="D134" s="46"/>
      <c r="E134" s="61" t="s">
        <v>52</v>
      </c>
      <c r="F134" s="89" t="e">
        <f>'II skyrius'!#REF!</f>
        <v>#REF!</v>
      </c>
      <c r="G134" s="103">
        <v>157</v>
      </c>
      <c r="H134" s="89" t="e">
        <f>'II skyrius'!#REF!</f>
        <v>#REF!</v>
      </c>
      <c r="I134" s="89" t="e">
        <f>'II skyrius'!#REF!</f>
        <v>#REF!</v>
      </c>
      <c r="J134" s="81"/>
      <c r="K134" s="82"/>
      <c r="L134" s="82"/>
      <c r="M134" s="82"/>
      <c r="N134" s="82"/>
      <c r="O134" s="82"/>
      <c r="P134" s="82"/>
      <c r="Q134" s="82"/>
      <c r="R134" s="82"/>
      <c r="S134" s="82"/>
      <c r="T134" s="82"/>
      <c r="U134" s="83"/>
      <c r="V134" s="61"/>
    </row>
    <row r="135" spans="1:22" s="33" customFormat="1" hidden="1" x14ac:dyDescent="0.3">
      <c r="A135" s="76"/>
      <c r="B135" s="76"/>
      <c r="C135" s="67"/>
      <c r="D135" s="46"/>
      <c r="E135" s="92">
        <v>0</v>
      </c>
      <c r="F135" s="67" t="e">
        <f>'II skyrius'!#REF!</f>
        <v>#REF!</v>
      </c>
      <c r="G135" s="108"/>
      <c r="H135" s="67"/>
      <c r="I135" s="67"/>
      <c r="J135" s="81"/>
      <c r="K135" s="82"/>
      <c r="L135" s="82"/>
      <c r="M135" s="82"/>
      <c r="N135" s="82"/>
      <c r="O135" s="82"/>
      <c r="P135" s="82"/>
      <c r="Q135" s="82"/>
      <c r="R135" s="82"/>
      <c r="S135" s="82"/>
      <c r="T135" s="82"/>
      <c r="U135" s="83"/>
      <c r="V135" s="92"/>
    </row>
    <row r="136" spans="1:22" s="33" customFormat="1" x14ac:dyDescent="0.3">
      <c r="A136" s="108"/>
      <c r="B136" s="108"/>
      <c r="C136" s="91"/>
      <c r="D136" s="46"/>
      <c r="E136" s="93"/>
      <c r="F136" s="90" t="e">
        <f>'II skyrius'!#REF!</f>
        <v>#REF!</v>
      </c>
      <c r="G136" s="120"/>
      <c r="H136" s="91" t="e">
        <f>'II skyrius'!#REF!</f>
        <v>#REF!</v>
      </c>
      <c r="I136" s="91" t="e">
        <f>'II skyrius'!#REF!</f>
        <v>#REF!</v>
      </c>
      <c r="J136" s="81"/>
      <c r="K136" s="82"/>
      <c r="L136" s="82"/>
      <c r="M136" s="82"/>
      <c r="N136" s="82"/>
      <c r="O136" s="82"/>
      <c r="P136" s="82"/>
      <c r="Q136" s="82"/>
      <c r="R136" s="82"/>
      <c r="S136" s="82"/>
      <c r="T136" s="82"/>
      <c r="U136" s="83"/>
      <c r="V136" s="93"/>
    </row>
    <row r="137" spans="1:22" s="33" customFormat="1" ht="48" x14ac:dyDescent="0.3">
      <c r="A137" s="76"/>
      <c r="B137" s="76"/>
      <c r="C137" s="103" t="s">
        <v>238</v>
      </c>
      <c r="D137" s="46"/>
      <c r="E137" s="61" t="s">
        <v>53</v>
      </c>
      <c r="F137" s="89" t="e">
        <f>'II skyrius'!#REF!</f>
        <v>#REF!</v>
      </c>
      <c r="G137" s="103">
        <v>92.1</v>
      </c>
      <c r="H137" s="89" t="e">
        <f>'II skyrius'!#REF!</f>
        <v>#REF!</v>
      </c>
      <c r="I137" s="89" t="e">
        <f>'II skyrius'!#REF!</f>
        <v>#REF!</v>
      </c>
      <c r="J137" s="81"/>
      <c r="K137" s="82"/>
      <c r="L137" s="82"/>
      <c r="M137" s="82"/>
      <c r="N137" s="82"/>
      <c r="O137" s="82"/>
      <c r="P137" s="82"/>
      <c r="Q137" s="82"/>
      <c r="R137" s="82"/>
      <c r="S137" s="82"/>
      <c r="T137" s="82"/>
      <c r="U137" s="83"/>
      <c r="V137" s="61"/>
    </row>
    <row r="138" spans="1:22" s="33" customFormat="1" hidden="1" x14ac:dyDescent="0.3">
      <c r="A138" s="76"/>
      <c r="B138" s="76"/>
      <c r="C138" s="67"/>
      <c r="D138" s="46"/>
      <c r="E138" s="92">
        <v>0</v>
      </c>
      <c r="F138" s="67" t="e">
        <f>'II skyrius'!#REF!</f>
        <v>#REF!</v>
      </c>
      <c r="G138" s="108"/>
      <c r="H138" s="67"/>
      <c r="I138" s="67"/>
      <c r="J138" s="81"/>
      <c r="K138" s="82"/>
      <c r="L138" s="82"/>
      <c r="M138" s="82"/>
      <c r="N138" s="82"/>
      <c r="O138" s="82"/>
      <c r="P138" s="82"/>
      <c r="Q138" s="82"/>
      <c r="R138" s="82"/>
      <c r="S138" s="82"/>
      <c r="T138" s="82"/>
      <c r="U138" s="83"/>
      <c r="V138" s="92"/>
    </row>
    <row r="139" spans="1:22" s="33" customFormat="1" x14ac:dyDescent="0.3">
      <c r="A139" s="108"/>
      <c r="B139" s="108"/>
      <c r="C139" s="91"/>
      <c r="D139" s="46"/>
      <c r="E139" s="93"/>
      <c r="F139" s="90" t="e">
        <f>'II skyrius'!#REF!</f>
        <v>#REF!</v>
      </c>
      <c r="G139" s="120" t="s">
        <v>256</v>
      </c>
      <c r="H139" s="91" t="e">
        <f>'II skyrius'!#REF!</f>
        <v>#REF!</v>
      </c>
      <c r="I139" s="91" t="e">
        <f>'II skyrius'!#REF!</f>
        <v>#REF!</v>
      </c>
      <c r="J139" s="81"/>
      <c r="K139" s="82"/>
      <c r="L139" s="82"/>
      <c r="M139" s="82"/>
      <c r="N139" s="82"/>
      <c r="O139" s="82"/>
      <c r="P139" s="82"/>
      <c r="Q139" s="82"/>
      <c r="R139" s="82"/>
      <c r="S139" s="82"/>
      <c r="T139" s="82"/>
      <c r="U139" s="83"/>
      <c r="V139" s="93"/>
    </row>
    <row r="140" spans="1:22" s="33" customFormat="1" ht="96" x14ac:dyDescent="0.3">
      <c r="A140" s="76"/>
      <c r="B140" s="76"/>
      <c r="C140" s="103" t="s">
        <v>238</v>
      </c>
      <c r="D140" s="46"/>
      <c r="E140" s="61" t="s">
        <v>54</v>
      </c>
      <c r="F140" s="89" t="e">
        <f>'II skyrius'!#REF!</f>
        <v>#REF!</v>
      </c>
      <c r="G140" s="103">
        <v>52.6</v>
      </c>
      <c r="H140" s="89" t="e">
        <f>'II skyrius'!#REF!</f>
        <v>#REF!</v>
      </c>
      <c r="I140" s="89" t="e">
        <f>'II skyrius'!#REF!</f>
        <v>#REF!</v>
      </c>
      <c r="J140" s="81"/>
      <c r="K140" s="82"/>
      <c r="L140" s="82"/>
      <c r="M140" s="82"/>
      <c r="N140" s="82"/>
      <c r="O140" s="82"/>
      <c r="P140" s="82"/>
      <c r="Q140" s="82"/>
      <c r="R140" s="82"/>
      <c r="S140" s="82"/>
      <c r="T140" s="82"/>
      <c r="U140" s="83"/>
      <c r="V140" s="61"/>
    </row>
    <row r="141" spans="1:22" s="33" customFormat="1" hidden="1" x14ac:dyDescent="0.3">
      <c r="A141" s="76"/>
      <c r="B141" s="76"/>
      <c r="C141" s="67"/>
      <c r="D141" s="46"/>
      <c r="E141" s="92">
        <v>0</v>
      </c>
      <c r="F141" s="67" t="e">
        <f>'II skyrius'!#REF!</f>
        <v>#REF!</v>
      </c>
      <c r="G141" s="108"/>
      <c r="H141" s="67"/>
      <c r="I141" s="67"/>
      <c r="J141" s="81"/>
      <c r="K141" s="82"/>
      <c r="L141" s="82"/>
      <c r="M141" s="82"/>
      <c r="N141" s="82"/>
      <c r="O141" s="82"/>
      <c r="P141" s="82"/>
      <c r="Q141" s="82"/>
      <c r="R141" s="82"/>
      <c r="S141" s="82"/>
      <c r="T141" s="82"/>
      <c r="U141" s="83"/>
      <c r="V141" s="92"/>
    </row>
    <row r="142" spans="1:22" s="33" customFormat="1" x14ac:dyDescent="0.3">
      <c r="A142" s="108"/>
      <c r="B142" s="108"/>
      <c r="C142" s="91"/>
      <c r="D142" s="46"/>
      <c r="E142" s="93"/>
      <c r="F142" s="90" t="e">
        <f>'II skyrius'!#REF!</f>
        <v>#REF!</v>
      </c>
      <c r="G142" s="109" t="s">
        <v>257</v>
      </c>
      <c r="H142" s="91" t="e">
        <f>'II skyrius'!#REF!</f>
        <v>#REF!</v>
      </c>
      <c r="I142" s="91" t="e">
        <f>'II skyrius'!#REF!</f>
        <v>#REF!</v>
      </c>
      <c r="J142" s="81"/>
      <c r="K142" s="82"/>
      <c r="L142" s="82"/>
      <c r="M142" s="82"/>
      <c r="N142" s="82"/>
      <c r="O142" s="82"/>
      <c r="P142" s="82"/>
      <c r="Q142" s="82"/>
      <c r="R142" s="82"/>
      <c r="S142" s="82"/>
      <c r="T142" s="82"/>
      <c r="U142" s="83"/>
      <c r="V142" s="93"/>
    </row>
    <row r="143" spans="1:22" s="33" customFormat="1" ht="132" x14ac:dyDescent="0.3">
      <c r="A143" s="76"/>
      <c r="B143" s="76"/>
      <c r="C143" s="103" t="s">
        <v>238</v>
      </c>
      <c r="D143" s="46"/>
      <c r="E143" s="61" t="s">
        <v>55</v>
      </c>
      <c r="F143" s="89" t="e">
        <f>'II skyrius'!#REF!</f>
        <v>#REF!</v>
      </c>
      <c r="G143" s="103">
        <v>68.8</v>
      </c>
      <c r="H143" s="89" t="e">
        <f>'II skyrius'!#REF!</f>
        <v>#REF!</v>
      </c>
      <c r="I143" s="89" t="e">
        <f>'II skyrius'!#REF!</f>
        <v>#REF!</v>
      </c>
      <c r="J143" s="81"/>
      <c r="K143" s="82"/>
      <c r="L143" s="82"/>
      <c r="M143" s="82"/>
      <c r="N143" s="82"/>
      <c r="O143" s="82"/>
      <c r="P143" s="82"/>
      <c r="Q143" s="82"/>
      <c r="R143" s="82"/>
      <c r="S143" s="82"/>
      <c r="T143" s="82"/>
      <c r="U143" s="83"/>
      <c r="V143" s="61"/>
    </row>
    <row r="144" spans="1:22" s="33" customFormat="1" hidden="1" x14ac:dyDescent="0.3">
      <c r="A144" s="76"/>
      <c r="B144" s="76"/>
      <c r="C144" s="67"/>
      <c r="D144" s="46"/>
      <c r="E144" s="92">
        <v>0</v>
      </c>
      <c r="F144" s="67" t="e">
        <f>'II skyrius'!#REF!</f>
        <v>#REF!</v>
      </c>
      <c r="G144" s="108"/>
      <c r="H144" s="67"/>
      <c r="I144" s="67"/>
      <c r="J144" s="81"/>
      <c r="K144" s="82"/>
      <c r="L144" s="82"/>
      <c r="M144" s="82"/>
      <c r="N144" s="82"/>
      <c r="O144" s="82"/>
      <c r="P144" s="82"/>
      <c r="Q144" s="82"/>
      <c r="R144" s="82"/>
      <c r="S144" s="82"/>
      <c r="T144" s="82"/>
      <c r="U144" s="83"/>
      <c r="V144" s="92"/>
    </row>
    <row r="145" spans="1:22" s="33" customFormat="1" ht="25.35" customHeight="1" x14ac:dyDescent="0.3">
      <c r="A145" s="108"/>
      <c r="B145" s="108"/>
      <c r="C145" s="91"/>
      <c r="D145" s="46"/>
      <c r="E145" s="93"/>
      <c r="F145" s="90" t="e">
        <f>'II skyrius'!#REF!</f>
        <v>#REF!</v>
      </c>
      <c r="G145" s="109" t="s">
        <v>257</v>
      </c>
      <c r="H145" s="91" t="e">
        <f>'II skyrius'!#REF!</f>
        <v>#REF!</v>
      </c>
      <c r="I145" s="91" t="e">
        <f>'II skyrius'!#REF!</f>
        <v>#REF!</v>
      </c>
      <c r="J145" s="81"/>
      <c r="K145" s="82"/>
      <c r="L145" s="82"/>
      <c r="M145" s="82"/>
      <c r="N145" s="82"/>
      <c r="O145" s="82"/>
      <c r="P145" s="82"/>
      <c r="Q145" s="82"/>
      <c r="R145" s="82"/>
      <c r="S145" s="82"/>
      <c r="T145" s="82"/>
      <c r="U145" s="83"/>
      <c r="V145" s="93"/>
    </row>
    <row r="146" spans="1:22" ht="79.8" x14ac:dyDescent="0.3">
      <c r="A146" s="74" t="str" cm="1">
        <f t="array" ref="A146:A147">'II skyrius'!B41:B42</f>
        <v>2.1.</v>
      </c>
      <c r="B146" s="74" t="str" cm="1">
        <f t="array" ref="B146:B147">'II skyrius'!C41:C42</f>
        <v>Plėtoti žaliąją ir darnaus judumo infrastruktūrą, mažinti aplinkos užterštumą</v>
      </c>
      <c r="C146" s="86"/>
      <c r="D146" s="96"/>
      <c r="E146" s="97"/>
      <c r="F146" s="87"/>
      <c r="G146" s="87"/>
      <c r="H146" s="87"/>
      <c r="I146" s="88"/>
      <c r="J146" s="64">
        <f>J151</f>
        <v>38952234.870000005</v>
      </c>
      <c r="K146" s="64">
        <f t="shared" ref="K146:U146" si="9">K151</f>
        <v>14809073.550000001</v>
      </c>
      <c r="L146" s="64">
        <f t="shared" si="9"/>
        <v>0</v>
      </c>
      <c r="M146" s="64">
        <f t="shared" si="9"/>
        <v>24143161.320000004</v>
      </c>
      <c r="N146" s="64">
        <f t="shared" si="9"/>
        <v>0</v>
      </c>
      <c r="O146" s="64">
        <f t="shared" si="9"/>
        <v>0</v>
      </c>
      <c r="P146" s="64">
        <f t="shared" si="9"/>
        <v>0</v>
      </c>
      <c r="Q146" s="64">
        <f t="shared" si="9"/>
        <v>0</v>
      </c>
      <c r="R146" s="64">
        <f t="shared" si="9"/>
        <v>0</v>
      </c>
      <c r="S146" s="64">
        <f t="shared" si="9"/>
        <v>0</v>
      </c>
      <c r="T146" s="64">
        <f t="shared" si="9"/>
        <v>0</v>
      </c>
      <c r="U146" s="64">
        <f t="shared" si="9"/>
        <v>0</v>
      </c>
      <c r="V146" s="46"/>
    </row>
    <row r="147" spans="1:22" hidden="1" x14ac:dyDescent="0.3">
      <c r="A147" s="108">
        <v>0</v>
      </c>
      <c r="B147" s="108">
        <v>0</v>
      </c>
      <c r="C147" s="46"/>
      <c r="D147" s="46"/>
      <c r="E147" s="68"/>
      <c r="F147" s="59"/>
      <c r="G147" s="59"/>
      <c r="H147" s="59"/>
      <c r="I147" s="59"/>
      <c r="J147" s="61"/>
      <c r="K147" s="61"/>
      <c r="L147" s="61"/>
      <c r="M147" s="61"/>
      <c r="N147" s="61"/>
      <c r="O147" s="61"/>
      <c r="P147" s="61"/>
      <c r="Q147" s="61"/>
      <c r="R147" s="61"/>
      <c r="S147" s="61"/>
      <c r="T147" s="61"/>
      <c r="U147" s="61"/>
      <c r="V147" s="46"/>
    </row>
    <row r="148" spans="1:22" s="33" customFormat="1" ht="84" x14ac:dyDescent="0.3">
      <c r="A148" s="76"/>
      <c r="B148" s="76"/>
      <c r="C148" s="103" t="str" cm="1">
        <f t="array" ref="C148:D149">'IV skyrius V skirsnis'!C16:D17</f>
        <v>R.S.2.3033</v>
      </c>
      <c r="D148" s="46">
        <v>0</v>
      </c>
      <c r="E148" s="61" t="s">
        <v>57</v>
      </c>
      <c r="F148" s="89">
        <f>'II skyrius'!G41</f>
        <v>4150</v>
      </c>
      <c r="G148" s="89">
        <v>0</v>
      </c>
      <c r="H148" s="89">
        <f>'II skyrius'!H41</f>
        <v>4150</v>
      </c>
      <c r="I148" s="89">
        <f>'II skyrius'!I41</f>
        <v>46500</v>
      </c>
      <c r="J148" s="78"/>
      <c r="K148" s="79"/>
      <c r="L148" s="79"/>
      <c r="M148" s="79"/>
      <c r="N148" s="79"/>
      <c r="O148" s="79"/>
      <c r="P148" s="79"/>
      <c r="Q148" s="79"/>
      <c r="R148" s="79"/>
      <c r="S148" s="79"/>
      <c r="T148" s="79"/>
      <c r="U148" s="80"/>
      <c r="V148" s="61"/>
    </row>
    <row r="149" spans="1:22" s="33" customFormat="1" hidden="1" x14ac:dyDescent="0.3">
      <c r="A149" s="76"/>
      <c r="B149" s="76"/>
      <c r="C149" s="67">
        <v>0</v>
      </c>
      <c r="D149" s="46">
        <v>0</v>
      </c>
      <c r="E149" s="92">
        <v>0</v>
      </c>
      <c r="F149" s="67" t="str">
        <f>'II skyrius'!G42</f>
        <v>(2021)</v>
      </c>
      <c r="G149" s="67"/>
      <c r="H149" s="67"/>
      <c r="I149" s="67"/>
      <c r="J149" s="81"/>
      <c r="K149" s="82"/>
      <c r="L149" s="82"/>
      <c r="M149" s="82"/>
      <c r="N149" s="82"/>
      <c r="O149" s="82"/>
      <c r="P149" s="82"/>
      <c r="Q149" s="82"/>
      <c r="R149" s="82"/>
      <c r="S149" s="82"/>
      <c r="T149" s="82"/>
      <c r="U149" s="83"/>
      <c r="V149" s="92"/>
    </row>
    <row r="150" spans="1:22" s="33" customFormat="1" x14ac:dyDescent="0.3">
      <c r="A150" s="108"/>
      <c r="B150" s="108"/>
      <c r="C150" s="91"/>
      <c r="D150" s="46"/>
      <c r="E150" s="93"/>
      <c r="F150" s="90" t="str">
        <f>'II skyrius'!G42</f>
        <v>(2021)</v>
      </c>
      <c r="G150" s="91"/>
      <c r="H150" s="91" t="str">
        <f>'II skyrius'!H42</f>
        <v>(2025)</v>
      </c>
      <c r="I150" s="91" t="str">
        <f>'II skyrius'!I42</f>
        <v>(2029)</v>
      </c>
      <c r="J150" s="81"/>
      <c r="K150" s="82"/>
      <c r="L150" s="82"/>
      <c r="M150" s="82"/>
      <c r="N150" s="82"/>
      <c r="O150" s="82"/>
      <c r="P150" s="82"/>
      <c r="Q150" s="82"/>
      <c r="R150" s="82"/>
      <c r="S150" s="82"/>
      <c r="T150" s="82"/>
      <c r="U150" s="83"/>
      <c r="V150" s="93"/>
    </row>
    <row r="151" spans="1:22" ht="45.6" x14ac:dyDescent="0.3">
      <c r="A151" s="74" t="s">
        <v>258</v>
      </c>
      <c r="B151" s="74" t="str">
        <f>'III skyrius'!C14</f>
        <v>Vandentvarkos paslaugų prieinamumo didinimas</v>
      </c>
      <c r="C151" s="86"/>
      <c r="D151" s="96"/>
      <c r="E151" s="97"/>
      <c r="F151" s="87"/>
      <c r="G151" s="87"/>
      <c r="H151" s="87"/>
      <c r="I151" s="88"/>
      <c r="J151" s="64">
        <f>'III skyrius'!J14</f>
        <v>38952234.870000005</v>
      </c>
      <c r="K151" s="64">
        <f>'III skyrius'!K14</f>
        <v>14809073.550000001</v>
      </c>
      <c r="L151" s="64">
        <f>'III skyrius'!L14</f>
        <v>0</v>
      </c>
      <c r="M151" s="64">
        <f>J151-K151</f>
        <v>24143161.320000004</v>
      </c>
      <c r="N151" s="64">
        <v>0</v>
      </c>
      <c r="O151" s="64">
        <v>0</v>
      </c>
      <c r="P151" s="64">
        <v>0</v>
      </c>
      <c r="Q151" s="64">
        <v>0</v>
      </c>
      <c r="R151" s="64">
        <v>0</v>
      </c>
      <c r="S151" s="64">
        <v>0</v>
      </c>
      <c r="T151" s="64">
        <v>0</v>
      </c>
      <c r="U151" s="64">
        <v>0</v>
      </c>
      <c r="V151" s="46"/>
    </row>
    <row r="152" spans="1:22" s="33" customFormat="1" ht="107.4" customHeight="1" x14ac:dyDescent="0.3">
      <c r="A152" s="76"/>
      <c r="B152" s="76"/>
      <c r="C152" s="61" t="str">
        <f>C148</f>
        <v>R.S.2.3033</v>
      </c>
      <c r="D152" s="46"/>
      <c r="E152" s="61" t="s">
        <v>57</v>
      </c>
      <c r="F152" s="89">
        <f t="shared" ref="F152:I152" si="10">F148</f>
        <v>4150</v>
      </c>
      <c r="G152" s="89">
        <v>0</v>
      </c>
      <c r="H152" s="89">
        <f t="shared" si="10"/>
        <v>4150</v>
      </c>
      <c r="I152" s="89">
        <f t="shared" si="10"/>
        <v>46500</v>
      </c>
      <c r="J152" s="78"/>
      <c r="K152" s="79"/>
      <c r="L152" s="79"/>
      <c r="M152" s="99"/>
      <c r="N152" s="99"/>
      <c r="O152" s="99"/>
      <c r="P152" s="99"/>
      <c r="Q152" s="79"/>
      <c r="R152" s="79"/>
      <c r="S152" s="79"/>
      <c r="T152" s="99"/>
      <c r="U152" s="94"/>
      <c r="V152" s="61"/>
    </row>
    <row r="153" spans="1:22" s="33" customFormat="1" x14ac:dyDescent="0.3">
      <c r="A153" s="108"/>
      <c r="B153" s="108"/>
      <c r="C153" s="93"/>
      <c r="D153" s="46"/>
      <c r="E153" s="93"/>
      <c r="F153" s="91" t="str">
        <f t="shared" ref="F153:H153" si="11">F150</f>
        <v>(2021)</v>
      </c>
      <c r="G153" s="91"/>
      <c r="H153" s="91" t="str">
        <f t="shared" si="11"/>
        <v>(2025)</v>
      </c>
      <c r="I153" s="91" t="str">
        <f>I150</f>
        <v>(2029)</v>
      </c>
      <c r="J153" s="81"/>
      <c r="K153" s="82"/>
      <c r="L153" s="82"/>
      <c r="M153" s="106"/>
      <c r="N153" s="106"/>
      <c r="O153" s="106"/>
      <c r="P153" s="106"/>
      <c r="Q153" s="82"/>
      <c r="R153" s="82"/>
      <c r="S153" s="82"/>
      <c r="T153" s="106"/>
      <c r="U153" s="95"/>
      <c r="V153" s="93"/>
    </row>
    <row r="154" spans="1:22" s="33" customFormat="1" ht="48" x14ac:dyDescent="0.3">
      <c r="A154" s="108"/>
      <c r="B154" s="108"/>
      <c r="C154" s="61" t="s">
        <v>259</v>
      </c>
      <c r="D154" s="46"/>
      <c r="E154" s="61" t="s">
        <v>260</v>
      </c>
      <c r="F154" s="89" t="s">
        <v>246</v>
      </c>
      <c r="G154" s="89">
        <v>0</v>
      </c>
      <c r="H154" s="89" t="s">
        <v>246</v>
      </c>
      <c r="I154" s="89">
        <f>'IV skyrius V skirsnis'!O46</f>
        <v>339</v>
      </c>
      <c r="J154" s="81"/>
      <c r="K154" s="82"/>
      <c r="L154" s="82"/>
      <c r="M154" s="106"/>
      <c r="N154" s="106"/>
      <c r="O154" s="106"/>
      <c r="P154" s="106"/>
      <c r="Q154" s="82"/>
      <c r="R154" s="82"/>
      <c r="S154" s="82"/>
      <c r="T154" s="106"/>
      <c r="U154" s="95"/>
      <c r="V154" s="61"/>
    </row>
    <row r="155" spans="1:22" s="33" customFormat="1" x14ac:dyDescent="0.3">
      <c r="A155" s="109"/>
      <c r="B155" s="109"/>
      <c r="C155" s="93"/>
      <c r="D155" s="46"/>
      <c r="E155" s="93"/>
      <c r="F155" s="91"/>
      <c r="G155" s="91"/>
      <c r="H155" s="91"/>
      <c r="I155" s="91" t="str">
        <f>'IV skyrius V skirsnis'!O47</f>
        <v>(2029)</v>
      </c>
      <c r="J155" s="84"/>
      <c r="K155" s="85"/>
      <c r="L155" s="85"/>
      <c r="M155" s="101"/>
      <c r="N155" s="101"/>
      <c r="O155" s="101"/>
      <c r="P155" s="101"/>
      <c r="Q155" s="85"/>
      <c r="R155" s="85"/>
      <c r="S155" s="85"/>
      <c r="T155" s="101"/>
      <c r="U155" s="102"/>
      <c r="V155" s="93"/>
    </row>
    <row r="156" spans="1:22" ht="114" x14ac:dyDescent="0.3">
      <c r="A156" s="104" t="str" cm="1">
        <f t="array" ref="A156:A161">'II skyrius'!B49:B54</f>
        <v>2.2.</v>
      </c>
      <c r="B156" s="104" t="str" cm="1">
        <f t="array" ref="B156:B161">'II skyrius'!C49:C54</f>
        <v>Didinti rūšiuojamų atliekų apimtis ir geriamojo vandens tiekimo bei nuotekų tvarkymo paslaugų prieinamumą</v>
      </c>
      <c r="C156" s="86"/>
      <c r="D156" s="96"/>
      <c r="E156" s="97"/>
      <c r="F156" s="87"/>
      <c r="G156" s="87"/>
      <c r="H156" s="87"/>
      <c r="I156" s="88"/>
      <c r="J156" s="64">
        <f>J176+J177+J178</f>
        <v>0</v>
      </c>
      <c r="K156" s="64">
        <f t="shared" ref="K156:U156" si="12">K176+K177+K178</f>
        <v>0</v>
      </c>
      <c r="L156" s="64">
        <f t="shared" si="12"/>
        <v>0</v>
      </c>
      <c r="M156" s="64">
        <f t="shared" si="12"/>
        <v>0</v>
      </c>
      <c r="N156" s="64">
        <f t="shared" si="12"/>
        <v>0</v>
      </c>
      <c r="O156" s="64">
        <f t="shared" si="12"/>
        <v>0</v>
      </c>
      <c r="P156" s="64">
        <f t="shared" si="12"/>
        <v>0</v>
      </c>
      <c r="Q156" s="64">
        <f t="shared" si="12"/>
        <v>0</v>
      </c>
      <c r="R156" s="64">
        <f t="shared" si="12"/>
        <v>0</v>
      </c>
      <c r="S156" s="64">
        <f t="shared" si="12"/>
        <v>0</v>
      </c>
      <c r="T156" s="64">
        <f t="shared" si="12"/>
        <v>0</v>
      </c>
      <c r="U156" s="64">
        <f t="shared" si="12"/>
        <v>0</v>
      </c>
      <c r="V156" s="46"/>
    </row>
    <row r="157" spans="1:22" hidden="1" x14ac:dyDescent="0.3">
      <c r="A157" s="108">
        <v>0</v>
      </c>
      <c r="B157" s="105">
        <v>0</v>
      </c>
      <c r="C157" s="46"/>
      <c r="D157" s="46"/>
      <c r="E157" s="46"/>
      <c r="F157" s="59"/>
      <c r="G157" s="59"/>
      <c r="H157" s="59"/>
      <c r="I157" s="59"/>
      <c r="J157" s="61"/>
      <c r="K157" s="61"/>
      <c r="L157" s="61"/>
      <c r="M157" s="61"/>
      <c r="N157" s="61"/>
      <c r="O157" s="61"/>
      <c r="P157" s="61"/>
      <c r="Q157" s="61"/>
      <c r="R157" s="61"/>
      <c r="S157" s="61"/>
      <c r="T157" s="61"/>
      <c r="U157" s="61"/>
      <c r="V157" s="46"/>
    </row>
    <row r="158" spans="1:22" hidden="1" x14ac:dyDescent="0.3">
      <c r="A158" s="108">
        <v>0</v>
      </c>
      <c r="B158" s="58">
        <v>0</v>
      </c>
      <c r="C158" s="46"/>
      <c r="D158" s="46"/>
      <c r="E158" s="46"/>
      <c r="F158" s="59"/>
      <c r="G158" s="59"/>
      <c r="H158" s="59"/>
      <c r="I158" s="59"/>
      <c r="J158" s="61"/>
      <c r="K158" s="61"/>
      <c r="L158" s="61"/>
      <c r="M158" s="61"/>
      <c r="N158" s="61"/>
      <c r="O158" s="61"/>
      <c r="P158" s="61"/>
      <c r="Q158" s="61"/>
      <c r="R158" s="61"/>
      <c r="S158" s="61"/>
      <c r="T158" s="61"/>
      <c r="U158" s="61"/>
      <c r="V158" s="46"/>
    </row>
    <row r="159" spans="1:22" hidden="1" x14ac:dyDescent="0.3">
      <c r="A159" s="76">
        <v>0</v>
      </c>
      <c r="B159" s="58">
        <v>0</v>
      </c>
      <c r="C159" s="46"/>
      <c r="D159" s="46"/>
      <c r="E159" s="46"/>
      <c r="F159" s="59"/>
      <c r="G159" s="59"/>
      <c r="H159" s="59"/>
      <c r="I159" s="59"/>
      <c r="J159" s="61"/>
      <c r="K159" s="61"/>
      <c r="L159" s="61"/>
      <c r="M159" s="61"/>
      <c r="N159" s="61"/>
      <c r="O159" s="61"/>
      <c r="P159" s="61"/>
      <c r="Q159" s="61"/>
      <c r="R159" s="61"/>
      <c r="S159" s="61"/>
      <c r="T159" s="61"/>
      <c r="U159" s="61"/>
      <c r="V159" s="46"/>
    </row>
    <row r="160" spans="1:22" hidden="1" x14ac:dyDescent="0.3">
      <c r="A160" s="76">
        <v>0</v>
      </c>
      <c r="B160" s="58">
        <v>0</v>
      </c>
      <c r="C160" s="46"/>
      <c r="D160" s="46"/>
      <c r="E160" s="46"/>
      <c r="F160" s="59"/>
      <c r="G160" s="59"/>
      <c r="H160" s="59"/>
      <c r="I160" s="59"/>
      <c r="J160" s="61"/>
      <c r="K160" s="61"/>
      <c r="L160" s="61"/>
      <c r="M160" s="61"/>
      <c r="N160" s="61"/>
      <c r="O160" s="61"/>
      <c r="P160" s="61"/>
      <c r="Q160" s="61"/>
      <c r="R160" s="61"/>
      <c r="S160" s="61"/>
      <c r="T160" s="61"/>
      <c r="U160" s="61"/>
      <c r="V160" s="46"/>
    </row>
    <row r="161" spans="1:22" hidden="1" x14ac:dyDescent="0.3">
      <c r="A161" s="74">
        <v>0</v>
      </c>
      <c r="B161" s="58">
        <v>0</v>
      </c>
      <c r="C161" s="46"/>
      <c r="D161" s="46"/>
      <c r="E161" s="46"/>
      <c r="F161" s="59"/>
      <c r="G161" s="59"/>
      <c r="H161" s="59"/>
      <c r="I161" s="59"/>
      <c r="J161" s="61"/>
      <c r="K161" s="61"/>
      <c r="L161" s="61"/>
      <c r="M161" s="61"/>
      <c r="N161" s="61"/>
      <c r="O161" s="61"/>
      <c r="P161" s="61"/>
      <c r="Q161" s="61"/>
      <c r="R161" s="61"/>
      <c r="S161" s="61"/>
      <c r="T161" s="61"/>
      <c r="U161" s="61"/>
      <c r="V161" s="46"/>
    </row>
    <row r="162" spans="1:22" hidden="1" x14ac:dyDescent="0.3">
      <c r="A162" s="76"/>
      <c r="B162" s="58"/>
      <c r="C162" s="46"/>
      <c r="D162" s="46"/>
      <c r="E162" s="46"/>
      <c r="F162" s="59"/>
      <c r="G162" s="59"/>
      <c r="H162" s="59"/>
      <c r="I162" s="59"/>
      <c r="J162" s="61"/>
      <c r="K162" s="61"/>
      <c r="L162" s="61"/>
      <c r="M162" s="61"/>
      <c r="N162" s="61"/>
      <c r="O162" s="61"/>
      <c r="P162" s="61"/>
      <c r="Q162" s="61"/>
      <c r="R162" s="61"/>
      <c r="S162" s="61"/>
      <c r="T162" s="61"/>
      <c r="U162" s="61"/>
      <c r="V162" s="46"/>
    </row>
    <row r="163" spans="1:22" hidden="1" x14ac:dyDescent="0.3">
      <c r="A163" s="108"/>
      <c r="B163" s="58"/>
      <c r="C163" s="46"/>
      <c r="D163" s="46"/>
      <c r="E163" s="46"/>
      <c r="F163" s="59"/>
      <c r="G163" s="59"/>
      <c r="H163" s="59"/>
      <c r="I163" s="59"/>
      <c r="J163" s="61"/>
      <c r="K163" s="61"/>
      <c r="L163" s="61"/>
      <c r="M163" s="61"/>
      <c r="N163" s="61"/>
      <c r="O163" s="61"/>
      <c r="P163" s="61"/>
      <c r="Q163" s="61"/>
      <c r="R163" s="61"/>
      <c r="S163" s="61"/>
      <c r="T163" s="61"/>
      <c r="U163" s="61"/>
      <c r="V163" s="46"/>
    </row>
    <row r="164" spans="1:22" s="33" customFormat="1" ht="96" x14ac:dyDescent="0.3">
      <c r="A164" s="76"/>
      <c r="B164" s="76"/>
      <c r="C164" s="103" t="s">
        <v>261</v>
      </c>
      <c r="D164" s="46"/>
      <c r="E164" s="61" t="s">
        <v>59</v>
      </c>
      <c r="F164" s="89">
        <f>'II skyrius'!G49</f>
        <v>0</v>
      </c>
      <c r="G164" s="89">
        <v>0</v>
      </c>
      <c r="H164" s="89">
        <f>'II skyrius'!H49</f>
        <v>0</v>
      </c>
      <c r="I164" s="89">
        <f>'II skyrius'!I49</f>
        <v>2292.19</v>
      </c>
      <c r="J164" s="78"/>
      <c r="K164" s="79"/>
      <c r="L164" s="79"/>
      <c r="M164" s="79"/>
      <c r="N164" s="79"/>
      <c r="O164" s="79"/>
      <c r="P164" s="79"/>
      <c r="Q164" s="79"/>
      <c r="R164" s="79"/>
      <c r="S164" s="79"/>
      <c r="T164" s="79"/>
      <c r="U164" s="80"/>
      <c r="V164" s="61"/>
    </row>
    <row r="165" spans="1:22" s="33" customFormat="1" hidden="1" x14ac:dyDescent="0.3">
      <c r="A165" s="76"/>
      <c r="B165" s="76"/>
      <c r="C165" s="108"/>
      <c r="D165" s="46"/>
      <c r="E165" s="92">
        <v>0</v>
      </c>
      <c r="F165" s="67" t="str">
        <f>'II skyrius'!G50</f>
        <v>(2021)</v>
      </c>
      <c r="G165" s="67"/>
      <c r="H165" s="67"/>
      <c r="I165" s="67"/>
      <c r="J165" s="81"/>
      <c r="K165" s="82"/>
      <c r="L165" s="82"/>
      <c r="M165" s="82"/>
      <c r="N165" s="82"/>
      <c r="O165" s="82"/>
      <c r="P165" s="82"/>
      <c r="Q165" s="82"/>
      <c r="R165" s="82"/>
      <c r="S165" s="82"/>
      <c r="T165" s="82"/>
      <c r="U165" s="83"/>
      <c r="V165" s="92"/>
    </row>
    <row r="166" spans="1:22" s="33" customFormat="1" x14ac:dyDescent="0.3">
      <c r="A166" s="108"/>
      <c r="B166" s="108"/>
      <c r="C166" s="109"/>
      <c r="D166" s="46"/>
      <c r="E166" s="93"/>
      <c r="F166" s="90" t="str">
        <f>'II skyrius'!G50</f>
        <v>(2021)</v>
      </c>
      <c r="G166" s="91"/>
      <c r="H166" s="91" t="str">
        <f>'II skyrius'!H50</f>
        <v>(2025)</v>
      </c>
      <c r="I166" s="91" t="str">
        <f>'II skyrius'!I50</f>
        <v>(2029)</v>
      </c>
      <c r="J166" s="81"/>
      <c r="K166" s="82"/>
      <c r="L166" s="82"/>
      <c r="M166" s="82"/>
      <c r="N166" s="82"/>
      <c r="O166" s="82"/>
      <c r="P166" s="82"/>
      <c r="Q166" s="82"/>
      <c r="R166" s="82"/>
      <c r="S166" s="82"/>
      <c r="T166" s="82"/>
      <c r="U166" s="83"/>
      <c r="V166" s="93"/>
    </row>
    <row r="167" spans="1:22" s="33" customFormat="1" ht="104.4" customHeight="1" x14ac:dyDescent="0.3">
      <c r="A167" s="76"/>
      <c r="B167" s="76"/>
      <c r="C167" s="103" t="s">
        <v>262</v>
      </c>
      <c r="D167" s="46"/>
      <c r="E167" s="61" t="s">
        <v>263</v>
      </c>
      <c r="F167" s="89" t="e">
        <f>'II skyrius'!#REF!</f>
        <v>#REF!</v>
      </c>
      <c r="G167" s="103">
        <v>0</v>
      </c>
      <c r="H167" s="89" t="e">
        <f>'II skyrius'!#REF!</f>
        <v>#REF!</v>
      </c>
      <c r="I167" s="89" t="e">
        <f>'II skyrius'!#REF!</f>
        <v>#REF!</v>
      </c>
      <c r="J167" s="81"/>
      <c r="K167" s="82"/>
      <c r="L167" s="82"/>
      <c r="M167" s="82"/>
      <c r="N167" s="82"/>
      <c r="O167" s="82"/>
      <c r="P167" s="82"/>
      <c r="Q167" s="82"/>
      <c r="R167" s="82"/>
      <c r="S167" s="82"/>
      <c r="T167" s="82"/>
      <c r="U167" s="83"/>
      <c r="V167" s="61"/>
    </row>
    <row r="168" spans="1:22" s="33" customFormat="1" hidden="1" x14ac:dyDescent="0.3">
      <c r="A168" s="76"/>
      <c r="B168" s="76"/>
      <c r="C168" s="108"/>
      <c r="D168" s="46"/>
      <c r="E168" s="92">
        <v>0</v>
      </c>
      <c r="F168" s="67" t="e">
        <f>'II skyrius'!#REF!</f>
        <v>#REF!</v>
      </c>
      <c r="G168" s="67"/>
      <c r="H168" s="67"/>
      <c r="I168" s="67"/>
      <c r="J168" s="81"/>
      <c r="K168" s="82"/>
      <c r="L168" s="82"/>
      <c r="M168" s="82"/>
      <c r="N168" s="82"/>
      <c r="O168" s="82"/>
      <c r="P168" s="82"/>
      <c r="Q168" s="82"/>
      <c r="R168" s="82"/>
      <c r="S168" s="82"/>
      <c r="T168" s="82"/>
      <c r="U168" s="83"/>
      <c r="V168" s="92"/>
    </row>
    <row r="169" spans="1:22" s="33" customFormat="1" x14ac:dyDescent="0.3">
      <c r="A169" s="108"/>
      <c r="B169" s="108"/>
      <c r="C169" s="109"/>
      <c r="D169" s="46"/>
      <c r="E169" s="93"/>
      <c r="F169" s="90" t="e">
        <f>'II skyrius'!#REF!</f>
        <v>#REF!</v>
      </c>
      <c r="G169" s="91"/>
      <c r="H169" s="91" t="e">
        <f>'II skyrius'!#REF!</f>
        <v>#REF!</v>
      </c>
      <c r="I169" s="91" t="e">
        <f>'II skyrius'!#REF!</f>
        <v>#REF!</v>
      </c>
      <c r="J169" s="81"/>
      <c r="K169" s="82"/>
      <c r="L169" s="82"/>
      <c r="M169" s="82"/>
      <c r="N169" s="82"/>
      <c r="O169" s="82"/>
      <c r="P169" s="82"/>
      <c r="Q169" s="82"/>
      <c r="R169" s="82"/>
      <c r="S169" s="82"/>
      <c r="T169" s="82"/>
      <c r="U169" s="83"/>
      <c r="V169" s="93"/>
    </row>
    <row r="170" spans="1:22" s="33" customFormat="1" ht="132" x14ac:dyDescent="0.3">
      <c r="A170" s="76"/>
      <c r="B170" s="76"/>
      <c r="C170" s="103" t="s">
        <v>264</v>
      </c>
      <c r="D170" s="46"/>
      <c r="E170" s="61" t="s">
        <v>60</v>
      </c>
      <c r="F170" s="89">
        <f>'II skyrius'!G51</f>
        <v>0</v>
      </c>
      <c r="G170" s="89">
        <v>0</v>
      </c>
      <c r="H170" s="89">
        <f>'II skyrius'!H51</f>
        <v>0</v>
      </c>
      <c r="I170" s="89">
        <f>'II skyrius'!I51</f>
        <v>6429</v>
      </c>
      <c r="J170" s="81"/>
      <c r="K170" s="82"/>
      <c r="L170" s="82"/>
      <c r="M170" s="82"/>
      <c r="N170" s="82"/>
      <c r="O170" s="82"/>
      <c r="P170" s="82"/>
      <c r="Q170" s="82"/>
      <c r="R170" s="82"/>
      <c r="S170" s="82"/>
      <c r="T170" s="82"/>
      <c r="U170" s="83"/>
      <c r="V170" s="61"/>
    </row>
    <row r="171" spans="1:22" s="33" customFormat="1" hidden="1" x14ac:dyDescent="0.3">
      <c r="A171" s="76"/>
      <c r="B171" s="76"/>
      <c r="C171" s="108"/>
      <c r="D171" s="46"/>
      <c r="E171" s="92">
        <v>0</v>
      </c>
      <c r="F171" s="67" t="str">
        <f>'II skyrius'!G52</f>
        <v>(2021)</v>
      </c>
      <c r="G171" s="67"/>
      <c r="H171" s="67"/>
      <c r="I171" s="67"/>
      <c r="J171" s="81"/>
      <c r="K171" s="82"/>
      <c r="L171" s="82"/>
      <c r="M171" s="82"/>
      <c r="N171" s="82"/>
      <c r="O171" s="82"/>
      <c r="P171" s="82"/>
      <c r="Q171" s="82"/>
      <c r="R171" s="82"/>
      <c r="S171" s="82"/>
      <c r="T171" s="82"/>
      <c r="U171" s="83"/>
      <c r="V171" s="92"/>
    </row>
    <row r="172" spans="1:22" s="33" customFormat="1" x14ac:dyDescent="0.3">
      <c r="A172" s="108"/>
      <c r="B172" s="108"/>
      <c r="C172" s="109"/>
      <c r="D172" s="46"/>
      <c r="E172" s="93"/>
      <c r="F172" s="90" t="str">
        <f>'II skyrius'!G52</f>
        <v>(2021)</v>
      </c>
      <c r="G172" s="91"/>
      <c r="H172" s="91" t="str">
        <f>'II skyrius'!H52</f>
        <v>(2025)</v>
      </c>
      <c r="I172" s="91" t="str">
        <f>'II skyrius'!I52</f>
        <v>(2029)</v>
      </c>
      <c r="J172" s="81"/>
      <c r="K172" s="82"/>
      <c r="L172" s="82"/>
      <c r="M172" s="82"/>
      <c r="N172" s="82"/>
      <c r="O172" s="82"/>
      <c r="P172" s="82"/>
      <c r="Q172" s="82"/>
      <c r="R172" s="82"/>
      <c r="S172" s="82"/>
      <c r="T172" s="82"/>
      <c r="U172" s="83"/>
      <c r="V172" s="93"/>
    </row>
    <row r="173" spans="1:22" s="33" customFormat="1" ht="96" x14ac:dyDescent="0.3">
      <c r="A173" s="76"/>
      <c r="B173" s="76"/>
      <c r="C173" s="103" t="s">
        <v>219</v>
      </c>
      <c r="D173" s="46"/>
      <c r="E173" s="61" t="s">
        <v>61</v>
      </c>
      <c r="F173" s="89">
        <f>'II skyrius'!G53</f>
        <v>0</v>
      </c>
      <c r="G173" s="89">
        <v>0</v>
      </c>
      <c r="H173" s="89">
        <f>'II skyrius'!H53</f>
        <v>0</v>
      </c>
      <c r="I173" s="89">
        <f>'II skyrius'!I53</f>
        <v>7670</v>
      </c>
      <c r="J173" s="81"/>
      <c r="K173" s="82"/>
      <c r="L173" s="82"/>
      <c r="M173" s="82"/>
      <c r="N173" s="82"/>
      <c r="O173" s="82"/>
      <c r="P173" s="82"/>
      <c r="Q173" s="82"/>
      <c r="R173" s="82"/>
      <c r="S173" s="82"/>
      <c r="T173" s="82"/>
      <c r="U173" s="83"/>
      <c r="V173" s="61"/>
    </row>
    <row r="174" spans="1:22" s="33" customFormat="1" hidden="1" x14ac:dyDescent="0.3">
      <c r="A174" s="76"/>
      <c r="B174" s="76"/>
      <c r="C174" s="67"/>
      <c r="D174" s="46"/>
      <c r="E174" s="92">
        <v>0</v>
      </c>
      <c r="F174" s="67" t="str">
        <f>'II skyrius'!G54</f>
        <v>(2021)</v>
      </c>
      <c r="G174" s="67"/>
      <c r="H174" s="67"/>
      <c r="I174" s="67"/>
      <c r="J174" s="81"/>
      <c r="K174" s="82"/>
      <c r="L174" s="82"/>
      <c r="M174" s="82"/>
      <c r="N174" s="82"/>
      <c r="O174" s="82"/>
      <c r="P174" s="82"/>
      <c r="Q174" s="82"/>
      <c r="R174" s="82"/>
      <c r="S174" s="82"/>
      <c r="T174" s="82"/>
      <c r="U174" s="83"/>
      <c r="V174" s="92"/>
    </row>
    <row r="175" spans="1:22" s="33" customFormat="1" x14ac:dyDescent="0.3">
      <c r="A175" s="108"/>
      <c r="B175" s="108"/>
      <c r="C175" s="91"/>
      <c r="D175" s="46"/>
      <c r="E175" s="93"/>
      <c r="F175" s="90" t="str">
        <f>'II skyrius'!G54</f>
        <v>(2021)</v>
      </c>
      <c r="G175" s="91"/>
      <c r="H175" s="91" t="str">
        <f>'II skyrius'!H54</f>
        <v>(2025)</v>
      </c>
      <c r="I175" s="91" t="str">
        <f>'II skyrius'!I54</f>
        <v>(2029)</v>
      </c>
      <c r="J175" s="81"/>
      <c r="K175" s="82"/>
      <c r="L175" s="82"/>
      <c r="M175" s="82"/>
      <c r="N175" s="82"/>
      <c r="O175" s="82"/>
      <c r="P175" s="82"/>
      <c r="Q175" s="82"/>
      <c r="R175" s="82"/>
      <c r="S175" s="82"/>
      <c r="T175" s="82"/>
      <c r="U175" s="83"/>
      <c r="V175" s="93"/>
    </row>
    <row r="176" spans="1:22" ht="34.200000000000003" x14ac:dyDescent="0.3">
      <c r="A176" s="58" t="s">
        <v>265</v>
      </c>
      <c r="B176" s="58" t="str">
        <f>'III skyrius'!C15</f>
        <v>Šiaulių miesto integruota plėtra</v>
      </c>
      <c r="C176" s="78"/>
      <c r="D176" s="79"/>
      <c r="E176" s="111"/>
      <c r="F176" s="99"/>
      <c r="G176" s="99"/>
      <c r="H176" s="99"/>
      <c r="I176" s="94"/>
      <c r="J176" s="62">
        <v>0</v>
      </c>
      <c r="K176" s="62">
        <v>0</v>
      </c>
      <c r="L176" s="62">
        <v>0</v>
      </c>
      <c r="M176" s="62">
        <v>0</v>
      </c>
      <c r="N176" s="62">
        <v>0</v>
      </c>
      <c r="O176" s="62">
        <v>0</v>
      </c>
      <c r="P176" s="62">
        <v>0</v>
      </c>
      <c r="Q176" s="62">
        <v>0</v>
      </c>
      <c r="R176" s="62">
        <v>0</v>
      </c>
      <c r="S176" s="62">
        <v>0</v>
      </c>
      <c r="T176" s="62">
        <v>0</v>
      </c>
      <c r="U176" s="62">
        <v>0</v>
      </c>
      <c r="V176" s="46"/>
    </row>
    <row r="177" spans="1:22" ht="45.6" x14ac:dyDescent="0.3">
      <c r="A177" s="58" t="s">
        <v>266</v>
      </c>
      <c r="B177" s="58" t="str">
        <f>'III skyrius'!C16</f>
        <v>Socialinių paslaugų ir jų infrastruktūros plėtra</v>
      </c>
      <c r="C177" s="81"/>
      <c r="D177" s="82"/>
      <c r="E177" s="112"/>
      <c r="F177" s="106"/>
      <c r="G177" s="106"/>
      <c r="H177" s="106"/>
      <c r="I177" s="95"/>
      <c r="J177" s="62">
        <v>0</v>
      </c>
      <c r="K177" s="62">
        <v>0</v>
      </c>
      <c r="L177" s="62">
        <v>0</v>
      </c>
      <c r="M177" s="62">
        <v>0</v>
      </c>
      <c r="N177" s="62">
        <v>0</v>
      </c>
      <c r="O177" s="62">
        <v>0</v>
      </c>
      <c r="P177" s="62">
        <v>0</v>
      </c>
      <c r="Q177" s="62">
        <v>0</v>
      </c>
      <c r="R177" s="62">
        <v>0</v>
      </c>
      <c r="S177" s="62">
        <v>0</v>
      </c>
      <c r="T177" s="62">
        <v>0</v>
      </c>
      <c r="U177" s="62">
        <v>0</v>
      </c>
      <c r="V177" s="46"/>
    </row>
    <row r="178" spans="1:22" ht="45.6" x14ac:dyDescent="0.3">
      <c r="A178" s="58" t="s">
        <v>267</v>
      </c>
      <c r="B178" s="58" t="str">
        <f>'III skyrius'!C17</f>
        <v xml:space="preserve">Sveikatos ir ilgalaikės priežiūros paslaugų plėtra </v>
      </c>
      <c r="C178" s="81"/>
      <c r="D178" s="82"/>
      <c r="E178" s="112"/>
      <c r="F178" s="106"/>
      <c r="G178" s="106"/>
      <c r="H178" s="106"/>
      <c r="I178" s="95"/>
      <c r="J178" s="62">
        <v>0</v>
      </c>
      <c r="K178" s="62">
        <v>0</v>
      </c>
      <c r="L178" s="62">
        <v>0</v>
      </c>
      <c r="M178" s="62">
        <v>0</v>
      </c>
      <c r="N178" s="62">
        <v>0</v>
      </c>
      <c r="O178" s="62">
        <v>0</v>
      </c>
      <c r="P178" s="62">
        <v>0</v>
      </c>
      <c r="Q178" s="62">
        <v>0</v>
      </c>
      <c r="R178" s="62">
        <v>0</v>
      </c>
      <c r="S178" s="62">
        <v>0</v>
      </c>
      <c r="T178" s="62">
        <v>0</v>
      </c>
      <c r="U178" s="62">
        <v>0</v>
      </c>
      <c r="V178" s="46"/>
    </row>
    <row r="179" spans="1:22" x14ac:dyDescent="0.3">
      <c r="A179" s="104" t="e" cm="1" vm="1">
        <f t="array" aca="1" ref="A179" ca="1">'II skyrius'!B55:B70</f>
        <v>#VALUE!</v>
      </c>
      <c r="B179" s="104" t="e" cm="1" vm="1">
        <f t="array" aca="1" ref="B179" ca="1">'II skyrius'!C55:C70</f>
        <v>#VALUE!</v>
      </c>
      <c r="C179" s="84"/>
      <c r="D179" s="85"/>
      <c r="E179" s="85"/>
      <c r="F179" s="101"/>
      <c r="G179" s="101"/>
      <c r="H179" s="101"/>
      <c r="I179" s="102"/>
      <c r="J179" s="64">
        <f>J194+J195</f>
        <v>0</v>
      </c>
      <c r="K179" s="64">
        <f t="shared" ref="K179:U179" si="13">K194+K195</f>
        <v>0</v>
      </c>
      <c r="L179" s="64">
        <f t="shared" si="13"/>
        <v>0</v>
      </c>
      <c r="M179" s="64">
        <f t="shared" si="13"/>
        <v>0</v>
      </c>
      <c r="N179" s="64">
        <f t="shared" si="13"/>
        <v>0</v>
      </c>
      <c r="O179" s="64">
        <f t="shared" si="13"/>
        <v>0</v>
      </c>
      <c r="P179" s="64">
        <f t="shared" si="13"/>
        <v>0</v>
      </c>
      <c r="Q179" s="64">
        <f t="shared" si="13"/>
        <v>0</v>
      </c>
      <c r="R179" s="64">
        <f t="shared" si="13"/>
        <v>0</v>
      </c>
      <c r="S179" s="64">
        <f t="shared" si="13"/>
        <v>0</v>
      </c>
      <c r="T179" s="64">
        <f t="shared" si="13"/>
        <v>0</v>
      </c>
      <c r="U179" s="64">
        <f t="shared" si="13"/>
        <v>0</v>
      </c>
      <c r="V179" s="46"/>
    </row>
    <row r="180" spans="1:22" hidden="1" x14ac:dyDescent="0.3">
      <c r="A180" s="110"/>
      <c r="B180" s="58"/>
      <c r="C180" s="46"/>
      <c r="D180" s="46"/>
      <c r="E180" s="46"/>
      <c r="F180" s="59"/>
      <c r="G180" s="59"/>
      <c r="H180" s="59"/>
      <c r="I180" s="59"/>
      <c r="J180" s="61"/>
      <c r="K180" s="61"/>
      <c r="L180" s="61"/>
      <c r="M180" s="61"/>
      <c r="N180" s="61"/>
      <c r="O180" s="61"/>
      <c r="P180" s="61"/>
      <c r="Q180" s="61"/>
      <c r="R180" s="61"/>
      <c r="S180" s="61"/>
      <c r="T180" s="61"/>
      <c r="U180" s="61"/>
      <c r="V180" s="46"/>
    </row>
    <row r="181" spans="1:22" hidden="1" x14ac:dyDescent="0.3">
      <c r="A181" s="110"/>
      <c r="B181" s="58"/>
      <c r="C181" s="46"/>
      <c r="D181" s="46"/>
      <c r="E181" s="46"/>
      <c r="F181" s="59"/>
      <c r="G181" s="59"/>
      <c r="H181" s="59"/>
      <c r="I181" s="59"/>
      <c r="J181" s="61"/>
      <c r="K181" s="61"/>
      <c r="L181" s="61"/>
      <c r="M181" s="61"/>
      <c r="N181" s="61"/>
      <c r="O181" s="61"/>
      <c r="P181" s="61"/>
      <c r="Q181" s="61"/>
      <c r="R181" s="61"/>
      <c r="S181" s="61"/>
      <c r="T181" s="61"/>
      <c r="U181" s="61"/>
      <c r="V181" s="46"/>
    </row>
    <row r="182" spans="1:22" hidden="1" x14ac:dyDescent="0.3">
      <c r="A182" s="110"/>
      <c r="B182" s="58"/>
      <c r="C182" s="46"/>
      <c r="D182" s="46"/>
      <c r="E182" s="46"/>
      <c r="F182" s="59"/>
      <c r="G182" s="59"/>
      <c r="H182" s="59"/>
      <c r="I182" s="59"/>
      <c r="J182" s="61"/>
      <c r="K182" s="61"/>
      <c r="L182" s="61"/>
      <c r="M182" s="61"/>
      <c r="N182" s="61"/>
      <c r="O182" s="61"/>
      <c r="P182" s="61"/>
      <c r="Q182" s="61"/>
      <c r="R182" s="61"/>
      <c r="S182" s="61"/>
      <c r="T182" s="61"/>
      <c r="U182" s="61"/>
      <c r="V182" s="46"/>
    </row>
    <row r="183" spans="1:22" hidden="1" x14ac:dyDescent="0.3">
      <c r="A183" s="110"/>
      <c r="B183" s="58"/>
      <c r="C183" s="46"/>
      <c r="D183" s="46"/>
      <c r="E183" s="46"/>
      <c r="F183" s="59"/>
      <c r="G183" s="59"/>
      <c r="H183" s="59"/>
      <c r="I183" s="59"/>
      <c r="J183" s="61"/>
      <c r="K183" s="61"/>
      <c r="L183" s="61"/>
      <c r="M183" s="61"/>
      <c r="N183" s="61"/>
      <c r="O183" s="61"/>
      <c r="P183" s="61"/>
      <c r="Q183" s="61"/>
      <c r="R183" s="61"/>
      <c r="S183" s="61"/>
      <c r="T183" s="61"/>
      <c r="U183" s="61"/>
      <c r="V183" s="46"/>
    </row>
    <row r="184" spans="1:22" hidden="1" x14ac:dyDescent="0.3">
      <c r="A184" s="110"/>
      <c r="B184" s="58"/>
      <c r="C184" s="46"/>
      <c r="D184" s="46"/>
      <c r="E184" s="46"/>
      <c r="F184" s="59"/>
      <c r="G184" s="59"/>
      <c r="H184" s="59"/>
      <c r="I184" s="59"/>
      <c r="J184" s="61"/>
      <c r="K184" s="61"/>
      <c r="L184" s="61"/>
      <c r="M184" s="61"/>
      <c r="N184" s="61"/>
      <c r="O184" s="61"/>
      <c r="P184" s="61"/>
      <c r="Q184" s="61"/>
      <c r="R184" s="61"/>
      <c r="S184" s="61"/>
      <c r="T184" s="61"/>
      <c r="U184" s="61"/>
      <c r="V184" s="46"/>
    </row>
    <row r="185" spans="1:22" s="33" customFormat="1" ht="96" x14ac:dyDescent="0.3">
      <c r="A185" s="76"/>
      <c r="B185" s="76"/>
      <c r="C185" s="103" t="s">
        <v>268</v>
      </c>
      <c r="D185" s="46"/>
      <c r="E185" s="61" t="s">
        <v>269</v>
      </c>
      <c r="F185" s="89">
        <f>'II skyrius'!G55</f>
        <v>26.2</v>
      </c>
      <c r="G185" s="103">
        <v>0</v>
      </c>
      <c r="H185" s="89">
        <f>'II skyrius'!H55</f>
        <v>26.2</v>
      </c>
      <c r="I185" s="89">
        <f>'II skyrius'!I55</f>
        <v>23.2</v>
      </c>
      <c r="J185" s="78"/>
      <c r="K185" s="79"/>
      <c r="L185" s="79"/>
      <c r="M185" s="79"/>
      <c r="N185" s="79"/>
      <c r="O185" s="79"/>
      <c r="P185" s="79"/>
      <c r="Q185" s="79"/>
      <c r="R185" s="79"/>
      <c r="S185" s="79"/>
      <c r="T185" s="79"/>
      <c r="U185" s="80"/>
      <c r="V185" s="61"/>
    </row>
    <row r="186" spans="1:22" s="33" customFormat="1" hidden="1" x14ac:dyDescent="0.3">
      <c r="A186" s="76"/>
      <c r="B186" s="76"/>
      <c r="C186" s="67"/>
      <c r="D186" s="46"/>
      <c r="E186" s="92">
        <v>0</v>
      </c>
      <c r="F186" s="67" t="str">
        <f>'II skyrius'!G56</f>
        <v>(2020)</v>
      </c>
      <c r="G186" s="67"/>
      <c r="H186" s="67"/>
      <c r="I186" s="67"/>
      <c r="J186" s="81"/>
      <c r="K186" s="82"/>
      <c r="L186" s="82"/>
      <c r="M186" s="82"/>
      <c r="N186" s="82"/>
      <c r="O186" s="82"/>
      <c r="P186" s="82"/>
      <c r="Q186" s="82"/>
      <c r="R186" s="82"/>
      <c r="S186" s="82"/>
      <c r="T186" s="82"/>
      <c r="U186" s="83"/>
      <c r="V186" s="92"/>
    </row>
    <row r="187" spans="1:22" s="33" customFormat="1" x14ac:dyDescent="0.3">
      <c r="A187" s="108"/>
      <c r="B187" s="108"/>
      <c r="C187" s="91"/>
      <c r="D187" s="46"/>
      <c r="E187" s="93"/>
      <c r="F187" s="90" t="str">
        <f>'II skyrius'!G56</f>
        <v>(2020)</v>
      </c>
      <c r="G187" s="91"/>
      <c r="H187" s="91" t="str">
        <f>'II skyrius'!H56</f>
        <v>(2025)</v>
      </c>
      <c r="I187" s="91" t="str">
        <f>'II skyrius'!I56</f>
        <v>(2029)</v>
      </c>
      <c r="J187" s="81"/>
      <c r="K187" s="82"/>
      <c r="L187" s="82"/>
      <c r="M187" s="82"/>
      <c r="N187" s="82"/>
      <c r="O187" s="82"/>
      <c r="P187" s="82"/>
      <c r="Q187" s="82"/>
      <c r="R187" s="82"/>
      <c r="S187" s="82"/>
      <c r="T187" s="82"/>
      <c r="U187" s="83"/>
      <c r="V187" s="93"/>
    </row>
    <row r="188" spans="1:22" s="33" customFormat="1" ht="88.35" customHeight="1" x14ac:dyDescent="0.3">
      <c r="A188" s="76"/>
      <c r="B188" s="76"/>
      <c r="C188" s="103" t="s">
        <v>270</v>
      </c>
      <c r="D188" s="46"/>
      <c r="E188" s="61" t="s">
        <v>63</v>
      </c>
      <c r="F188" s="89">
        <f>'II skyrius'!G57</f>
        <v>14</v>
      </c>
      <c r="G188" s="103">
        <v>0</v>
      </c>
      <c r="H188" s="89">
        <f>'II skyrius'!H57</f>
        <v>14</v>
      </c>
      <c r="I188" s="89">
        <f>'II skyrius'!I57</f>
        <v>18</v>
      </c>
      <c r="J188" s="81"/>
      <c r="K188" s="82"/>
      <c r="L188" s="82"/>
      <c r="M188" s="82"/>
      <c r="N188" s="82"/>
      <c r="O188" s="82"/>
      <c r="P188" s="82"/>
      <c r="Q188" s="82"/>
      <c r="R188" s="82"/>
      <c r="S188" s="82"/>
      <c r="T188" s="82"/>
      <c r="U188" s="83"/>
      <c r="V188" s="61"/>
    </row>
    <row r="189" spans="1:22" s="33" customFormat="1" hidden="1" x14ac:dyDescent="0.3">
      <c r="A189" s="76"/>
      <c r="B189" s="76"/>
      <c r="C189" s="67"/>
      <c r="D189" s="46"/>
      <c r="E189" s="92">
        <v>0</v>
      </c>
      <c r="F189" s="67" t="str">
        <f>'II skyrius'!G58</f>
        <v>(2020)</v>
      </c>
      <c r="G189" s="67"/>
      <c r="H189" s="67"/>
      <c r="I189" s="67"/>
      <c r="J189" s="81"/>
      <c r="K189" s="82"/>
      <c r="L189" s="82"/>
      <c r="M189" s="82"/>
      <c r="N189" s="82"/>
      <c r="O189" s="82"/>
      <c r="P189" s="82"/>
      <c r="Q189" s="82"/>
      <c r="R189" s="82"/>
      <c r="S189" s="82"/>
      <c r="T189" s="82"/>
      <c r="U189" s="83"/>
      <c r="V189" s="92"/>
    </row>
    <row r="190" spans="1:22" s="33" customFormat="1" x14ac:dyDescent="0.3">
      <c r="A190" s="108"/>
      <c r="B190" s="108"/>
      <c r="C190" s="91"/>
      <c r="D190" s="46"/>
      <c r="E190" s="93"/>
      <c r="F190" s="90" t="str">
        <f>'II skyrius'!G58</f>
        <v>(2020)</v>
      </c>
      <c r="G190" s="91"/>
      <c r="H190" s="91" t="str">
        <f>'II skyrius'!H58</f>
        <v>(2025)</v>
      </c>
      <c r="I190" s="91" t="str">
        <f>'II skyrius'!I58</f>
        <v>(2029)</v>
      </c>
      <c r="J190" s="81"/>
      <c r="K190" s="82"/>
      <c r="L190" s="82"/>
      <c r="M190" s="82"/>
      <c r="N190" s="82"/>
      <c r="O190" s="82"/>
      <c r="P190" s="82"/>
      <c r="Q190" s="82"/>
      <c r="R190" s="82"/>
      <c r="S190" s="82"/>
      <c r="T190" s="82"/>
      <c r="U190" s="83"/>
      <c r="V190" s="93"/>
    </row>
    <row r="191" spans="1:22" s="33" customFormat="1" ht="96" x14ac:dyDescent="0.3">
      <c r="A191" s="76"/>
      <c r="B191" s="76"/>
      <c r="C191" s="103" t="s">
        <v>271</v>
      </c>
      <c r="D191" s="46"/>
      <c r="E191" s="61" t="s">
        <v>64</v>
      </c>
      <c r="F191" s="89">
        <f>'II skyrius'!G63</f>
        <v>216</v>
      </c>
      <c r="G191" s="103">
        <v>0</v>
      </c>
      <c r="H191" s="89">
        <f>'II skyrius'!H63</f>
        <v>216</v>
      </c>
      <c r="I191" s="89">
        <f>'II skyrius'!I63</f>
        <v>198</v>
      </c>
      <c r="J191" s="81"/>
      <c r="K191" s="82"/>
      <c r="L191" s="82"/>
      <c r="M191" s="82"/>
      <c r="N191" s="82"/>
      <c r="O191" s="82"/>
      <c r="P191" s="82"/>
      <c r="Q191" s="82"/>
      <c r="R191" s="82"/>
      <c r="S191" s="82"/>
      <c r="T191" s="82"/>
      <c r="U191" s="83"/>
      <c r="V191" s="61"/>
    </row>
    <row r="192" spans="1:22" s="33" customFormat="1" hidden="1" x14ac:dyDescent="0.3">
      <c r="A192" s="76"/>
      <c r="B192" s="76"/>
      <c r="C192" s="67"/>
      <c r="D192" s="46"/>
      <c r="E192" s="92">
        <v>0</v>
      </c>
      <c r="F192" s="67" t="str">
        <f>'II skyrius'!G70</f>
        <v>(2020)</v>
      </c>
      <c r="G192" s="67"/>
      <c r="H192" s="67"/>
      <c r="I192" s="67"/>
      <c r="J192" s="81"/>
      <c r="K192" s="82"/>
      <c r="L192" s="82"/>
      <c r="M192" s="82"/>
      <c r="N192" s="82"/>
      <c r="O192" s="82"/>
      <c r="P192" s="82"/>
      <c r="Q192" s="82"/>
      <c r="R192" s="82"/>
      <c r="S192" s="82"/>
      <c r="T192" s="82"/>
      <c r="U192" s="83"/>
      <c r="V192" s="92"/>
    </row>
    <row r="193" spans="1:22" s="33" customFormat="1" x14ac:dyDescent="0.3">
      <c r="A193" s="108"/>
      <c r="B193" s="108"/>
      <c r="C193" s="91"/>
      <c r="D193" s="46"/>
      <c r="E193" s="93"/>
      <c r="F193" s="90" t="str">
        <f>'II skyrius'!G70</f>
        <v>(2020)</v>
      </c>
      <c r="G193" s="91"/>
      <c r="H193" s="91" t="str">
        <f>'II skyrius'!H70</f>
        <v>(2025)</v>
      </c>
      <c r="I193" s="91" t="str">
        <f>'II skyrius'!I70</f>
        <v>(2029)</v>
      </c>
      <c r="J193" s="81"/>
      <c r="K193" s="82"/>
      <c r="L193" s="82"/>
      <c r="M193" s="82"/>
      <c r="N193" s="82"/>
      <c r="O193" s="82"/>
      <c r="P193" s="82"/>
      <c r="Q193" s="82"/>
      <c r="R193" s="82"/>
      <c r="S193" s="82"/>
      <c r="T193" s="82"/>
      <c r="U193" s="83"/>
      <c r="V193" s="93"/>
    </row>
    <row r="194" spans="1:22" ht="68.400000000000006" x14ac:dyDescent="0.3">
      <c r="A194" s="58" t="s">
        <v>272</v>
      </c>
      <c r="B194" s="58" t="str">
        <f>'III skyrius'!C18</f>
        <v xml:space="preserve">Ikimokyklinio ir bendrojo ugdymo aplinkos modernizavimas </v>
      </c>
      <c r="C194" s="78"/>
      <c r="D194" s="79"/>
      <c r="E194" s="79"/>
      <c r="F194" s="99"/>
      <c r="G194" s="99"/>
      <c r="H194" s="99"/>
      <c r="I194" s="94"/>
      <c r="J194" s="62">
        <v>0</v>
      </c>
      <c r="K194" s="62">
        <v>0</v>
      </c>
      <c r="L194" s="62">
        <v>0</v>
      </c>
      <c r="M194" s="62">
        <v>0</v>
      </c>
      <c r="N194" s="62">
        <v>0</v>
      </c>
      <c r="O194" s="62">
        <v>0</v>
      </c>
      <c r="P194" s="62">
        <v>0</v>
      </c>
      <c r="Q194" s="62">
        <v>0</v>
      </c>
      <c r="R194" s="62">
        <v>0</v>
      </c>
      <c r="S194" s="62">
        <v>0</v>
      </c>
      <c r="T194" s="62">
        <v>0</v>
      </c>
      <c r="U194" s="62">
        <v>0</v>
      </c>
      <c r="V194" s="46"/>
    </row>
    <row r="195" spans="1:22" x14ac:dyDescent="0.3">
      <c r="A195" s="58" t="s">
        <v>273</v>
      </c>
      <c r="B195" s="58" t="e">
        <f>'III skyrius'!#REF!</f>
        <v>#REF!</v>
      </c>
      <c r="C195" s="81"/>
      <c r="D195" s="82"/>
      <c r="E195" s="82"/>
      <c r="F195" s="106"/>
      <c r="G195" s="106"/>
      <c r="H195" s="106"/>
      <c r="I195" s="95"/>
      <c r="J195" s="62">
        <v>0</v>
      </c>
      <c r="K195" s="62">
        <v>0</v>
      </c>
      <c r="L195" s="62">
        <v>0</v>
      </c>
      <c r="M195" s="62">
        <v>0</v>
      </c>
      <c r="N195" s="62">
        <v>0</v>
      </c>
      <c r="O195" s="62">
        <v>0</v>
      </c>
      <c r="P195" s="62">
        <v>0</v>
      </c>
      <c r="Q195" s="62">
        <v>0</v>
      </c>
      <c r="R195" s="62">
        <v>0</v>
      </c>
      <c r="S195" s="62">
        <v>0</v>
      </c>
      <c r="T195" s="62">
        <v>0</v>
      </c>
      <c r="U195" s="62">
        <v>0</v>
      </c>
      <c r="V195" s="46"/>
    </row>
    <row r="196" spans="1:22" x14ac:dyDescent="0.3">
      <c r="A196" s="104" t="e" cm="1" vm="2">
        <f t="array" aca="1" ref="A196" ca="1">'II skyrius'!B71:B84</f>
        <v>#VALUE!</v>
      </c>
      <c r="B196" s="104" t="e" cm="1" vm="2">
        <f t="array" aca="1" ref="B196" ca="1">'II skyrius'!C71:C84</f>
        <v>#VALUE!</v>
      </c>
      <c r="C196" s="84"/>
      <c r="D196" s="85"/>
      <c r="E196" s="85"/>
      <c r="F196" s="101"/>
      <c r="G196" s="101"/>
      <c r="H196" s="101"/>
      <c r="I196" s="102"/>
      <c r="J196" s="64" t="e">
        <f>J206</f>
        <v>#REF!</v>
      </c>
      <c r="K196" s="64" t="e">
        <f t="shared" ref="K196:U196" si="14">K206</f>
        <v>#REF!</v>
      </c>
      <c r="L196" s="64" t="e">
        <f t="shared" si="14"/>
        <v>#REF!</v>
      </c>
      <c r="M196" s="64" t="e">
        <f t="shared" si="14"/>
        <v>#REF!</v>
      </c>
      <c r="N196" s="64">
        <f t="shared" si="14"/>
        <v>0</v>
      </c>
      <c r="O196" s="64">
        <f t="shared" si="14"/>
        <v>0</v>
      </c>
      <c r="P196" s="64">
        <f t="shared" si="14"/>
        <v>0</v>
      </c>
      <c r="Q196" s="64">
        <f t="shared" si="14"/>
        <v>0</v>
      </c>
      <c r="R196" s="64">
        <f t="shared" si="14"/>
        <v>0</v>
      </c>
      <c r="S196" s="64">
        <f t="shared" si="14"/>
        <v>0</v>
      </c>
      <c r="T196" s="64">
        <f t="shared" si="14"/>
        <v>0</v>
      </c>
      <c r="U196" s="64">
        <f t="shared" si="14"/>
        <v>0</v>
      </c>
      <c r="V196" s="46"/>
    </row>
    <row r="197" spans="1:22" hidden="1" x14ac:dyDescent="0.3">
      <c r="A197" s="110"/>
      <c r="B197" s="110"/>
      <c r="C197" s="46"/>
      <c r="D197" s="46"/>
      <c r="E197" s="46"/>
      <c r="F197" s="68"/>
      <c r="G197" s="59"/>
      <c r="H197" s="69"/>
      <c r="I197" s="69"/>
      <c r="J197" s="61"/>
      <c r="K197" s="61"/>
      <c r="L197" s="61"/>
      <c r="M197" s="61"/>
      <c r="N197" s="61"/>
      <c r="O197" s="61"/>
      <c r="P197" s="61"/>
      <c r="Q197" s="61"/>
      <c r="R197" s="61"/>
      <c r="S197" s="61"/>
      <c r="T197" s="61"/>
      <c r="U197" s="61"/>
      <c r="V197" s="46"/>
    </row>
    <row r="198" spans="1:22" hidden="1" x14ac:dyDescent="0.3">
      <c r="A198" s="110"/>
      <c r="B198" s="110"/>
      <c r="C198" s="46"/>
      <c r="D198" s="46"/>
      <c r="E198" s="46"/>
      <c r="F198" s="59"/>
      <c r="G198" s="59"/>
      <c r="H198" s="59"/>
      <c r="I198" s="59"/>
      <c r="J198" s="61"/>
      <c r="K198" s="61"/>
      <c r="L198" s="61"/>
      <c r="M198" s="61"/>
      <c r="N198" s="61"/>
      <c r="O198" s="61"/>
      <c r="P198" s="61"/>
      <c r="Q198" s="61"/>
      <c r="R198" s="61"/>
      <c r="S198" s="61"/>
      <c r="T198" s="61"/>
      <c r="U198" s="61"/>
      <c r="V198" s="46"/>
    </row>
    <row r="199" spans="1:22" hidden="1" x14ac:dyDescent="0.3">
      <c r="A199" s="110"/>
      <c r="B199" s="110"/>
      <c r="C199" s="46"/>
      <c r="D199" s="46"/>
      <c r="E199" s="46"/>
      <c r="F199" s="59"/>
      <c r="G199" s="59"/>
      <c r="H199" s="59"/>
      <c r="I199" s="59"/>
      <c r="J199" s="61"/>
      <c r="K199" s="61"/>
      <c r="L199" s="61"/>
      <c r="M199" s="61"/>
      <c r="N199" s="61"/>
      <c r="O199" s="61"/>
      <c r="P199" s="61"/>
      <c r="Q199" s="61"/>
      <c r="R199" s="61"/>
      <c r="S199" s="61"/>
      <c r="T199" s="61"/>
      <c r="U199" s="61"/>
      <c r="V199" s="46"/>
    </row>
    <row r="200" spans="1:22" s="33" customFormat="1" ht="60" x14ac:dyDescent="0.3">
      <c r="A200" s="76"/>
      <c r="B200" s="76"/>
      <c r="C200" s="103" t="str" cm="1">
        <f t="array" ref="C200:D201">'IV skyrius IV skirsnis'!C12:D13</f>
        <v>RCR42
R.B.2.2042</v>
      </c>
      <c r="D200" s="46">
        <v>0</v>
      </c>
      <c r="E200" s="61" t="s">
        <v>65</v>
      </c>
      <c r="F200" s="89">
        <f>'II skyrius'!G71</f>
        <v>0</v>
      </c>
      <c r="G200" s="89">
        <v>0</v>
      </c>
      <c r="H200" s="89">
        <f>'II skyrius'!H71</f>
        <v>0</v>
      </c>
      <c r="I200" s="89">
        <f>'II skyrius'!I71</f>
        <v>339</v>
      </c>
      <c r="J200" s="78"/>
      <c r="K200" s="79"/>
      <c r="L200" s="79"/>
      <c r="M200" s="79"/>
      <c r="N200" s="79"/>
      <c r="O200" s="79"/>
      <c r="P200" s="79"/>
      <c r="Q200" s="79"/>
      <c r="R200" s="79"/>
      <c r="S200" s="79"/>
      <c r="T200" s="79"/>
      <c r="U200" s="80"/>
      <c r="V200" s="61"/>
    </row>
    <row r="201" spans="1:22" s="33" customFormat="1" hidden="1" x14ac:dyDescent="0.3">
      <c r="A201" s="76"/>
      <c r="B201" s="76"/>
      <c r="C201" s="108">
        <v>0</v>
      </c>
      <c r="D201" s="46">
        <v>0</v>
      </c>
      <c r="E201" s="92">
        <v>0</v>
      </c>
      <c r="F201" s="67" t="str">
        <f>'II skyrius'!G72</f>
        <v>(2021)</v>
      </c>
      <c r="G201" s="67"/>
      <c r="H201" s="67"/>
      <c r="I201" s="67"/>
      <c r="J201" s="81"/>
      <c r="K201" s="82"/>
      <c r="L201" s="82"/>
      <c r="M201" s="82"/>
      <c r="N201" s="82"/>
      <c r="O201" s="82"/>
      <c r="P201" s="82"/>
      <c r="Q201" s="82"/>
      <c r="R201" s="82"/>
      <c r="S201" s="82"/>
      <c r="T201" s="82"/>
      <c r="U201" s="83"/>
      <c r="V201" s="92"/>
    </row>
    <row r="202" spans="1:22" s="33" customFormat="1" x14ac:dyDescent="0.3">
      <c r="A202" s="108"/>
      <c r="B202" s="108"/>
      <c r="C202" s="109"/>
      <c r="D202" s="46"/>
      <c r="E202" s="93"/>
      <c r="F202" s="90" t="str">
        <f>'II skyrius'!G72</f>
        <v>(2021)</v>
      </c>
      <c r="G202" s="91"/>
      <c r="H202" s="91" t="str">
        <f>'II skyrius'!H72</f>
        <v>(2025)</v>
      </c>
      <c r="I202" s="91" t="str">
        <f>'II skyrius'!I72</f>
        <v>(2029)</v>
      </c>
      <c r="J202" s="81"/>
      <c r="K202" s="82"/>
      <c r="L202" s="82"/>
      <c r="M202" s="82"/>
      <c r="N202" s="82"/>
      <c r="O202" s="82"/>
      <c r="P202" s="82"/>
      <c r="Q202" s="82"/>
      <c r="R202" s="82"/>
      <c r="S202" s="82"/>
      <c r="T202" s="82"/>
      <c r="U202" s="83"/>
      <c r="V202" s="93"/>
    </row>
    <row r="203" spans="1:22" s="33" customFormat="1" ht="60" x14ac:dyDescent="0.3">
      <c r="A203" s="76"/>
      <c r="B203" s="76"/>
      <c r="C203" s="103" t="str" cm="1">
        <f t="array" ref="C203:D204">'IV skyrius IV skirsnis'!C10:D11</f>
        <v xml:space="preserve">RCR41
R.B.2.2041 </v>
      </c>
      <c r="D203" s="46">
        <v>0</v>
      </c>
      <c r="E203" s="61" t="s">
        <v>66</v>
      </c>
      <c r="F203" s="89">
        <f>'II skyrius'!G73</f>
        <v>0</v>
      </c>
      <c r="G203" s="89">
        <v>0</v>
      </c>
      <c r="H203" s="89">
        <f>'II skyrius'!H73</f>
        <v>0</v>
      </c>
      <c r="I203" s="89">
        <f>'II skyrius'!I73</f>
        <v>309</v>
      </c>
      <c r="J203" s="81"/>
      <c r="K203" s="82"/>
      <c r="L203" s="82"/>
      <c r="M203" s="82"/>
      <c r="N203" s="82"/>
      <c r="O203" s="82"/>
      <c r="P203" s="82"/>
      <c r="Q203" s="82"/>
      <c r="R203" s="82"/>
      <c r="S203" s="82"/>
      <c r="T203" s="82"/>
      <c r="U203" s="83"/>
      <c r="V203" s="61"/>
    </row>
    <row r="204" spans="1:22" s="33" customFormat="1" hidden="1" x14ac:dyDescent="0.3">
      <c r="A204" s="76"/>
      <c r="B204" s="76"/>
      <c r="C204" s="67">
        <v>0</v>
      </c>
      <c r="D204" s="46">
        <v>0</v>
      </c>
      <c r="E204" s="92">
        <v>0</v>
      </c>
      <c r="F204" s="67" t="str">
        <f>'II skyrius'!G84</f>
        <v>(2021)</v>
      </c>
      <c r="G204" s="67"/>
      <c r="H204" s="67"/>
      <c r="I204" s="67"/>
      <c r="J204" s="81"/>
      <c r="K204" s="82"/>
      <c r="L204" s="82"/>
      <c r="M204" s="82"/>
      <c r="N204" s="82"/>
      <c r="O204" s="82"/>
      <c r="P204" s="82"/>
      <c r="Q204" s="82"/>
      <c r="R204" s="82"/>
      <c r="S204" s="82"/>
      <c r="T204" s="82"/>
      <c r="U204" s="83"/>
      <c r="V204" s="92"/>
    </row>
    <row r="205" spans="1:22" s="33" customFormat="1" x14ac:dyDescent="0.3">
      <c r="A205" s="108"/>
      <c r="B205" s="108"/>
      <c r="C205" s="91"/>
      <c r="D205" s="46"/>
      <c r="E205" s="93"/>
      <c r="F205" s="90" t="str">
        <f>'II skyrius'!G84</f>
        <v>(2021)</v>
      </c>
      <c r="G205" s="91"/>
      <c r="H205" s="91" t="str">
        <f>'II skyrius'!H84</f>
        <v>(2025)</v>
      </c>
      <c r="I205" s="91" t="str">
        <f>'II skyrius'!I84</f>
        <v>(2029)</v>
      </c>
      <c r="J205" s="81"/>
      <c r="K205" s="82"/>
      <c r="L205" s="82"/>
      <c r="M205" s="82"/>
      <c r="N205" s="82"/>
      <c r="O205" s="82"/>
      <c r="P205" s="82"/>
      <c r="Q205" s="82"/>
      <c r="R205" s="82"/>
      <c r="S205" s="82"/>
      <c r="T205" s="82"/>
      <c r="U205" s="83"/>
      <c r="V205" s="93"/>
    </row>
    <row r="206" spans="1:22" s="114" customFormat="1" x14ac:dyDescent="0.3">
      <c r="A206" s="74" t="s">
        <v>274</v>
      </c>
      <c r="B206" s="74" t="e">
        <f>'III skyrius'!#REF!</f>
        <v>#REF!</v>
      </c>
      <c r="C206" s="84"/>
      <c r="D206" s="85"/>
      <c r="E206" s="85"/>
      <c r="F206" s="101"/>
      <c r="G206" s="101"/>
      <c r="H206" s="101"/>
      <c r="I206" s="102"/>
      <c r="J206" s="113" t="e">
        <f>'III skyrius'!#REF!</f>
        <v>#REF!</v>
      </c>
      <c r="K206" s="113" t="e">
        <f>'III skyrius'!#REF!</f>
        <v>#REF!</v>
      </c>
      <c r="L206" s="113" t="e">
        <f>'III skyrius'!#REF!</f>
        <v>#REF!</v>
      </c>
      <c r="M206" s="113" t="e">
        <f>J206-K206</f>
        <v>#REF!</v>
      </c>
      <c r="N206" s="113">
        <f t="shared" ref="N206:U206" si="15">N212</f>
        <v>0</v>
      </c>
      <c r="O206" s="113">
        <f t="shared" si="15"/>
        <v>0</v>
      </c>
      <c r="P206" s="113">
        <f t="shared" si="15"/>
        <v>0</v>
      </c>
      <c r="Q206" s="113">
        <f t="shared" si="15"/>
        <v>0</v>
      </c>
      <c r="R206" s="113">
        <f t="shared" si="15"/>
        <v>0</v>
      </c>
      <c r="S206" s="113">
        <f t="shared" si="15"/>
        <v>0</v>
      </c>
      <c r="T206" s="113">
        <f t="shared" si="15"/>
        <v>0</v>
      </c>
      <c r="U206" s="113">
        <f t="shared" si="15"/>
        <v>0</v>
      </c>
      <c r="V206" s="37"/>
    </row>
    <row r="207" spans="1:22" s="33" customFormat="1" ht="107.4" customHeight="1" x14ac:dyDescent="0.3">
      <c r="A207" s="76"/>
      <c r="B207" s="76"/>
      <c r="C207" s="61" t="str">
        <f>C200</f>
        <v>RCR42
R.B.2.2042</v>
      </c>
      <c r="D207" s="46">
        <f t="shared" ref="D207:I207" si="16">D200</f>
        <v>0</v>
      </c>
      <c r="E207" s="61" t="s">
        <v>65</v>
      </c>
      <c r="F207" s="89">
        <f t="shared" si="16"/>
        <v>0</v>
      </c>
      <c r="G207" s="103">
        <v>0</v>
      </c>
      <c r="H207" s="89">
        <f t="shared" si="16"/>
        <v>0</v>
      </c>
      <c r="I207" s="89">
        <f t="shared" si="16"/>
        <v>339</v>
      </c>
      <c r="J207" s="78"/>
      <c r="K207" s="79"/>
      <c r="L207" s="79"/>
      <c r="M207" s="99"/>
      <c r="N207" s="99"/>
      <c r="O207" s="99"/>
      <c r="P207" s="99"/>
      <c r="Q207" s="79"/>
      <c r="R207" s="79"/>
      <c r="S207" s="79"/>
      <c r="T207" s="99"/>
      <c r="U207" s="94"/>
      <c r="V207" s="61"/>
    </row>
    <row r="208" spans="1:22" s="33" customFormat="1" x14ac:dyDescent="0.3">
      <c r="A208" s="108"/>
      <c r="B208" s="108"/>
      <c r="C208" s="93"/>
      <c r="D208" s="46"/>
      <c r="E208" s="93"/>
      <c r="F208" s="91" t="str">
        <f t="shared" ref="F208:H208" si="17">F202</f>
        <v>(2021)</v>
      </c>
      <c r="G208" s="109"/>
      <c r="H208" s="91" t="str">
        <f t="shared" si="17"/>
        <v>(2025)</v>
      </c>
      <c r="I208" s="91" t="str">
        <f>I202</f>
        <v>(2029)</v>
      </c>
      <c r="J208" s="81"/>
      <c r="K208" s="82"/>
      <c r="L208" s="82"/>
      <c r="M208" s="106"/>
      <c r="N208" s="106"/>
      <c r="O208" s="106"/>
      <c r="P208" s="106"/>
      <c r="Q208" s="82"/>
      <c r="R208" s="82"/>
      <c r="S208" s="82"/>
      <c r="T208" s="106"/>
      <c r="U208" s="95"/>
      <c r="V208" s="93"/>
    </row>
    <row r="209" spans="1:22" s="33" customFormat="1" ht="60" x14ac:dyDescent="0.3">
      <c r="A209" s="108"/>
      <c r="B209" s="108"/>
      <c r="C209" s="61" t="str">
        <f>C203</f>
        <v xml:space="preserve">RCR41
R.B.2.2041 </v>
      </c>
      <c r="D209" s="46">
        <f t="shared" ref="D209:I209" si="18">D203</f>
        <v>0</v>
      </c>
      <c r="E209" s="61" t="s">
        <v>66</v>
      </c>
      <c r="F209" s="89">
        <f t="shared" si="18"/>
        <v>0</v>
      </c>
      <c r="G209" s="103">
        <v>0</v>
      </c>
      <c r="H209" s="89">
        <f t="shared" si="18"/>
        <v>0</v>
      </c>
      <c r="I209" s="89">
        <f t="shared" si="18"/>
        <v>309</v>
      </c>
      <c r="J209" s="81"/>
      <c r="K209" s="82"/>
      <c r="L209" s="82"/>
      <c r="M209" s="106"/>
      <c r="N209" s="106"/>
      <c r="O209" s="106"/>
      <c r="P209" s="106"/>
      <c r="Q209" s="82"/>
      <c r="R209" s="82"/>
      <c r="S209" s="82"/>
      <c r="T209" s="106"/>
      <c r="U209" s="95"/>
      <c r="V209" s="61"/>
    </row>
    <row r="210" spans="1:22" s="33" customFormat="1" x14ac:dyDescent="0.3">
      <c r="A210" s="108"/>
      <c r="B210" s="108"/>
      <c r="C210" s="93"/>
      <c r="D210" s="46"/>
      <c r="E210" s="93"/>
      <c r="F210" s="91" t="str">
        <f t="shared" ref="F210:H210" si="19">F205</f>
        <v>(2021)</v>
      </c>
      <c r="G210" s="91"/>
      <c r="H210" s="91" t="str">
        <f t="shared" si="19"/>
        <v>(2025)</v>
      </c>
      <c r="I210" s="91" t="str">
        <f>I205</f>
        <v>(2029)</v>
      </c>
      <c r="J210" s="81"/>
      <c r="K210" s="82"/>
      <c r="L210" s="82"/>
      <c r="M210" s="106"/>
      <c r="N210" s="106"/>
      <c r="O210" s="106"/>
      <c r="P210" s="106"/>
      <c r="Q210" s="82"/>
      <c r="R210" s="82"/>
      <c r="S210" s="82"/>
      <c r="T210" s="106"/>
      <c r="U210" s="95"/>
      <c r="V210" s="93"/>
    </row>
    <row r="211" spans="1:22" s="33" customFormat="1" ht="107.4" customHeight="1" x14ac:dyDescent="0.3">
      <c r="A211" s="76"/>
      <c r="B211" s="76"/>
      <c r="C211" s="61" t="s">
        <v>275</v>
      </c>
      <c r="D211" s="46"/>
      <c r="E211" s="61" t="s">
        <v>276</v>
      </c>
      <c r="F211" s="89" t="s">
        <v>246</v>
      </c>
      <c r="G211" s="103">
        <v>0</v>
      </c>
      <c r="H211" s="89" t="s">
        <v>246</v>
      </c>
      <c r="I211" s="89">
        <f>'IV skyrius IV skirsnis'!O43</f>
        <v>7670</v>
      </c>
      <c r="J211" s="81"/>
      <c r="K211" s="82"/>
      <c r="L211" s="82"/>
      <c r="M211" s="106"/>
      <c r="N211" s="106"/>
      <c r="O211" s="106"/>
      <c r="P211" s="106"/>
      <c r="Q211" s="82"/>
      <c r="R211" s="82"/>
      <c r="S211" s="82"/>
      <c r="T211" s="106"/>
      <c r="U211" s="95"/>
      <c r="V211" s="61"/>
    </row>
    <row r="212" spans="1:22" s="33" customFormat="1" x14ac:dyDescent="0.3">
      <c r="A212" s="108"/>
      <c r="B212" s="108"/>
      <c r="C212" s="93"/>
      <c r="D212" s="46"/>
      <c r="E212" s="93"/>
      <c r="F212" s="91"/>
      <c r="G212" s="91"/>
      <c r="H212" s="91"/>
      <c r="I212" s="91" t="str">
        <f>'IV skyrius IV skirsnis'!O44</f>
        <v>(2029)</v>
      </c>
      <c r="J212" s="81"/>
      <c r="K212" s="82"/>
      <c r="L212" s="82"/>
      <c r="M212" s="106"/>
      <c r="N212" s="106"/>
      <c r="O212" s="106"/>
      <c r="P212" s="106"/>
      <c r="Q212" s="82"/>
      <c r="R212" s="82"/>
      <c r="S212" s="82"/>
      <c r="T212" s="106"/>
      <c r="U212" s="95"/>
      <c r="V212" s="93"/>
    </row>
    <row r="213" spans="1:22" s="33" customFormat="1" ht="60" x14ac:dyDescent="0.3">
      <c r="A213" s="108"/>
      <c r="B213" s="108"/>
      <c r="C213" s="61" t="s">
        <v>277</v>
      </c>
      <c r="D213" s="46"/>
      <c r="E213" s="61" t="s">
        <v>278</v>
      </c>
      <c r="F213" s="89" t="s">
        <v>246</v>
      </c>
      <c r="G213" s="103">
        <v>0</v>
      </c>
      <c r="H213" s="89" t="s">
        <v>246</v>
      </c>
      <c r="I213" s="89">
        <f>'IV skyrius IV skirsnis'!O45</f>
        <v>34.387</v>
      </c>
      <c r="J213" s="81"/>
      <c r="K213" s="82"/>
      <c r="L213" s="82"/>
      <c r="M213" s="106"/>
      <c r="N213" s="106"/>
      <c r="O213" s="106"/>
      <c r="P213" s="106"/>
      <c r="Q213" s="82"/>
      <c r="R213" s="82"/>
      <c r="S213" s="82"/>
      <c r="T213" s="106"/>
      <c r="U213" s="95"/>
      <c r="V213" s="61"/>
    </row>
    <row r="214" spans="1:22" s="33" customFormat="1" x14ac:dyDescent="0.3">
      <c r="A214" s="108"/>
      <c r="B214" s="108"/>
      <c r="C214" s="93"/>
      <c r="D214" s="46"/>
      <c r="E214" s="93"/>
      <c r="F214" s="91"/>
      <c r="G214" s="91"/>
      <c r="H214" s="91"/>
      <c r="I214" s="91" t="str">
        <f>'IV skyrius IV skirsnis'!O46</f>
        <v>(2029)</v>
      </c>
      <c r="J214" s="81"/>
      <c r="K214" s="82"/>
      <c r="L214" s="82"/>
      <c r="M214" s="106"/>
      <c r="N214" s="106"/>
      <c r="O214" s="106"/>
      <c r="P214" s="106"/>
      <c r="Q214" s="82"/>
      <c r="R214" s="82"/>
      <c r="S214" s="82"/>
      <c r="T214" s="106"/>
      <c r="U214" s="95"/>
      <c r="V214" s="93"/>
    </row>
    <row r="215" spans="1:22" s="33" customFormat="1" ht="107.4" customHeight="1" x14ac:dyDescent="0.3">
      <c r="A215" s="76"/>
      <c r="B215" s="76"/>
      <c r="C215" s="61" t="s">
        <v>279</v>
      </c>
      <c r="D215" s="46"/>
      <c r="E215" s="61" t="s">
        <v>280</v>
      </c>
      <c r="F215" s="89" t="s">
        <v>246</v>
      </c>
      <c r="G215" s="103">
        <v>0</v>
      </c>
      <c r="H215" s="89" t="s">
        <v>246</v>
      </c>
      <c r="I215" s="89">
        <f>'IV skyrius IV skirsnis'!O47</f>
        <v>1989</v>
      </c>
      <c r="J215" s="81"/>
      <c r="K215" s="82"/>
      <c r="L215" s="82"/>
      <c r="M215" s="106"/>
      <c r="N215" s="106"/>
      <c r="O215" s="106"/>
      <c r="P215" s="106"/>
      <c r="Q215" s="82"/>
      <c r="R215" s="82"/>
      <c r="S215" s="82"/>
      <c r="T215" s="106"/>
      <c r="U215" s="95"/>
      <c r="V215" s="61"/>
    </row>
    <row r="216" spans="1:22" s="33" customFormat="1" x14ac:dyDescent="0.3">
      <c r="A216" s="108"/>
      <c r="B216" s="108"/>
      <c r="C216" s="93"/>
      <c r="D216" s="46"/>
      <c r="E216" s="93"/>
      <c r="F216" s="91"/>
      <c r="G216" s="91"/>
      <c r="H216" s="91"/>
      <c r="I216" s="91" t="str">
        <f>'IV skyrius IV skirsnis'!O48</f>
        <v>(2029)</v>
      </c>
      <c r="J216" s="81"/>
      <c r="K216" s="82"/>
      <c r="L216" s="82"/>
      <c r="M216" s="106"/>
      <c r="N216" s="106"/>
      <c r="O216" s="106"/>
      <c r="P216" s="106"/>
      <c r="Q216" s="82"/>
      <c r="R216" s="82"/>
      <c r="S216" s="82"/>
      <c r="T216" s="106"/>
      <c r="U216" s="95"/>
      <c r="V216" s="93"/>
    </row>
    <row r="217" spans="1:22" s="33" customFormat="1" ht="48" x14ac:dyDescent="0.3">
      <c r="A217" s="108"/>
      <c r="B217" s="108"/>
      <c r="C217" s="61" t="s">
        <v>281</v>
      </c>
      <c r="D217" s="46"/>
      <c r="E217" s="61" t="s">
        <v>282</v>
      </c>
      <c r="F217" s="89" t="s">
        <v>246</v>
      </c>
      <c r="G217" s="103">
        <v>0</v>
      </c>
      <c r="H217" s="89" t="s">
        <v>246</v>
      </c>
      <c r="I217" s="89">
        <f>'IV skyrius IV skirsnis'!O53</f>
        <v>5694</v>
      </c>
      <c r="J217" s="81"/>
      <c r="K217" s="82"/>
      <c r="L217" s="82"/>
      <c r="M217" s="106"/>
      <c r="N217" s="106"/>
      <c r="O217" s="106"/>
      <c r="P217" s="106"/>
      <c r="Q217" s="82"/>
      <c r="R217" s="82"/>
      <c r="S217" s="82"/>
      <c r="T217" s="106"/>
      <c r="U217" s="95"/>
      <c r="V217" s="61"/>
    </row>
    <row r="218" spans="1:22" s="33" customFormat="1" x14ac:dyDescent="0.3">
      <c r="A218" s="109"/>
      <c r="B218" s="109"/>
      <c r="C218" s="93"/>
      <c r="D218" s="46"/>
      <c r="E218" s="93"/>
      <c r="F218" s="91"/>
      <c r="G218" s="91"/>
      <c r="H218" s="91"/>
      <c r="I218" s="91" t="str">
        <f>'IV skyrius IV skirsnis'!O54</f>
        <v>(2029)</v>
      </c>
      <c r="J218" s="84"/>
      <c r="K218" s="85"/>
      <c r="L218" s="85"/>
      <c r="M218" s="101"/>
      <c r="N218" s="101"/>
      <c r="O218" s="101"/>
      <c r="P218" s="101"/>
      <c r="Q218" s="85"/>
      <c r="R218" s="85"/>
      <c r="S218" s="85"/>
      <c r="T218" s="101"/>
      <c r="U218" s="102"/>
      <c r="V218" s="93"/>
    </row>
    <row r="219" spans="1:22" ht="102.6" x14ac:dyDescent="0.3">
      <c r="A219" s="104" t="str" cm="1">
        <f t="array" ref="A219:A220">'II skyrius'!B85:B86</f>
        <v>3.2.</v>
      </c>
      <c r="B219" s="104" t="str" cm="1">
        <f t="array" ref="B219:B220">'II skyrius'!C85:C86</f>
        <v>Didinti visuomenės sveikatos paslaugų prieinamumą ir užtikrinti ilgalaikės priežiūros paslaugų plėtrą</v>
      </c>
      <c r="C219" s="84"/>
      <c r="D219" s="85"/>
      <c r="E219" s="85"/>
      <c r="F219" s="101"/>
      <c r="G219" s="101"/>
      <c r="H219" s="101"/>
      <c r="I219" s="102"/>
      <c r="J219" s="64" t="e">
        <f>J224</f>
        <v>#REF!</v>
      </c>
      <c r="K219" s="64" t="e">
        <f t="shared" ref="K219:U219" si="20">K224</f>
        <v>#REF!</v>
      </c>
      <c r="L219" s="64" t="e">
        <f t="shared" si="20"/>
        <v>#REF!</v>
      </c>
      <c r="M219" s="64" t="e">
        <f t="shared" si="20"/>
        <v>#REF!</v>
      </c>
      <c r="N219" s="64">
        <f t="shared" si="20"/>
        <v>0</v>
      </c>
      <c r="O219" s="64">
        <f t="shared" si="20"/>
        <v>0</v>
      </c>
      <c r="P219" s="64">
        <f t="shared" si="20"/>
        <v>0</v>
      </c>
      <c r="Q219" s="64">
        <f t="shared" si="20"/>
        <v>0</v>
      </c>
      <c r="R219" s="64">
        <f t="shared" si="20"/>
        <v>0</v>
      </c>
      <c r="S219" s="64">
        <f t="shared" si="20"/>
        <v>0</v>
      </c>
      <c r="T219" s="64">
        <f t="shared" si="20"/>
        <v>0</v>
      </c>
      <c r="U219" s="64">
        <f t="shared" si="20"/>
        <v>0</v>
      </c>
      <c r="V219" s="46"/>
    </row>
    <row r="220" spans="1:22" hidden="1" x14ac:dyDescent="0.3">
      <c r="A220" s="110">
        <v>0</v>
      </c>
      <c r="B220" s="110">
        <v>0</v>
      </c>
      <c r="C220" s="46"/>
      <c r="D220" s="46"/>
      <c r="E220" s="46"/>
      <c r="F220" s="59"/>
      <c r="G220" s="59"/>
      <c r="H220" s="59"/>
      <c r="I220" s="59"/>
      <c r="J220" s="61"/>
      <c r="K220" s="61"/>
      <c r="L220" s="61"/>
      <c r="M220" s="61"/>
      <c r="N220" s="61"/>
      <c r="O220" s="61"/>
      <c r="P220" s="61"/>
      <c r="Q220" s="61"/>
      <c r="R220" s="61"/>
      <c r="S220" s="61"/>
      <c r="T220" s="61"/>
      <c r="U220" s="61"/>
      <c r="V220" s="46"/>
    </row>
    <row r="221" spans="1:22" s="33" customFormat="1" ht="72" x14ac:dyDescent="0.3">
      <c r="A221" s="76"/>
      <c r="B221" s="76"/>
      <c r="C221" s="103" t="str" cm="1">
        <f t="array" ref="C221:D222">'IV skyrius II skirsnis'!C14:D15</f>
        <v>R.S.2.3039</v>
      </c>
      <c r="D221" s="46">
        <v>0</v>
      </c>
      <c r="E221" s="61" t="s">
        <v>67</v>
      </c>
      <c r="F221" s="89">
        <f>'II skyrius'!G85</f>
        <v>0</v>
      </c>
      <c r="G221" s="89">
        <v>0</v>
      </c>
      <c r="H221" s="89">
        <f>'II skyrius'!H85</f>
        <v>0</v>
      </c>
      <c r="I221" s="89">
        <f>'II skyrius'!I85</f>
        <v>80</v>
      </c>
      <c r="J221" s="78"/>
      <c r="K221" s="79"/>
      <c r="L221" s="79"/>
      <c r="M221" s="79"/>
      <c r="N221" s="79"/>
      <c r="O221" s="79"/>
      <c r="P221" s="79"/>
      <c r="Q221" s="79"/>
      <c r="R221" s="79"/>
      <c r="S221" s="79"/>
      <c r="T221" s="79"/>
      <c r="U221" s="80"/>
      <c r="V221" s="61"/>
    </row>
    <row r="222" spans="1:22" s="33" customFormat="1" hidden="1" x14ac:dyDescent="0.3">
      <c r="A222" s="76"/>
      <c r="B222" s="76"/>
      <c r="C222" s="67">
        <v>0</v>
      </c>
      <c r="D222" s="46">
        <v>0</v>
      </c>
      <c r="E222" s="92">
        <v>0</v>
      </c>
      <c r="F222" s="67" t="str">
        <f>'II skyrius'!G86</f>
        <v>(2021)</v>
      </c>
      <c r="G222" s="67"/>
      <c r="H222" s="67"/>
      <c r="I222" s="67"/>
      <c r="J222" s="81"/>
      <c r="K222" s="82"/>
      <c r="L222" s="82"/>
      <c r="M222" s="82"/>
      <c r="N222" s="82"/>
      <c r="O222" s="82"/>
      <c r="P222" s="82"/>
      <c r="Q222" s="82"/>
      <c r="R222" s="82"/>
      <c r="S222" s="82"/>
      <c r="T222" s="82"/>
      <c r="U222" s="83"/>
      <c r="V222" s="92"/>
    </row>
    <row r="223" spans="1:22" s="33" customFormat="1" x14ac:dyDescent="0.3">
      <c r="A223" s="108"/>
      <c r="B223" s="108"/>
      <c r="C223" s="91"/>
      <c r="D223" s="46"/>
      <c r="E223" s="93"/>
      <c r="F223" s="90" t="str">
        <f>'II skyrius'!G86</f>
        <v>(2021)</v>
      </c>
      <c r="G223" s="91"/>
      <c r="H223" s="91" t="str">
        <f>'II skyrius'!H86</f>
        <v>(2025)</v>
      </c>
      <c r="I223" s="91" t="str">
        <f>'II skyrius'!I86</f>
        <v>(2029)</v>
      </c>
      <c r="J223" s="81"/>
      <c r="K223" s="82"/>
      <c r="L223" s="82"/>
      <c r="M223" s="82"/>
      <c r="N223" s="82"/>
      <c r="O223" s="82"/>
      <c r="P223" s="82"/>
      <c r="Q223" s="82"/>
      <c r="R223" s="82"/>
      <c r="S223" s="82"/>
      <c r="T223" s="82"/>
      <c r="U223" s="83"/>
      <c r="V223" s="93"/>
    </row>
    <row r="224" spans="1:22" x14ac:dyDescent="0.3">
      <c r="A224" s="104" t="s">
        <v>283</v>
      </c>
      <c r="B224" s="104" t="e">
        <f>'III skyrius'!#REF!</f>
        <v>#REF!</v>
      </c>
      <c r="C224" s="84"/>
      <c r="D224" s="85"/>
      <c r="E224" s="85"/>
      <c r="F224" s="101"/>
      <c r="G224" s="101"/>
      <c r="H224" s="101"/>
      <c r="I224" s="102"/>
      <c r="J224" s="64" t="e">
        <f>'III skyrius'!#REF!</f>
        <v>#REF!</v>
      </c>
      <c r="K224" s="64" t="e">
        <f>'III skyrius'!#REF!</f>
        <v>#REF!</v>
      </c>
      <c r="L224" s="64" t="e">
        <f>'III skyrius'!#REF!</f>
        <v>#REF!</v>
      </c>
      <c r="M224" s="64" t="e">
        <f>J224-K224</f>
        <v>#REF!</v>
      </c>
      <c r="N224" s="64">
        <v>0</v>
      </c>
      <c r="O224" s="64">
        <v>0</v>
      </c>
      <c r="P224" s="64">
        <v>0</v>
      </c>
      <c r="Q224" s="64">
        <v>0</v>
      </c>
      <c r="R224" s="64">
        <v>0</v>
      </c>
      <c r="S224" s="64">
        <v>0</v>
      </c>
      <c r="T224" s="64">
        <v>0</v>
      </c>
      <c r="U224" s="64">
        <v>0</v>
      </c>
      <c r="V224" s="46"/>
    </row>
    <row r="225" spans="1:22" s="33" customFormat="1" ht="107.4" customHeight="1" x14ac:dyDescent="0.3">
      <c r="A225" s="76"/>
      <c r="B225" s="76"/>
      <c r="C225" s="61" t="str">
        <f>C221</f>
        <v>R.S.2.3039</v>
      </c>
      <c r="D225" s="46">
        <f t="shared" ref="D225:I225" si="21">D221</f>
        <v>0</v>
      </c>
      <c r="E225" s="61" t="s">
        <v>67</v>
      </c>
      <c r="F225" s="89">
        <f>F221</f>
        <v>0</v>
      </c>
      <c r="G225" s="89">
        <v>0</v>
      </c>
      <c r="H225" s="89">
        <f t="shared" si="21"/>
        <v>0</v>
      </c>
      <c r="I225" s="89">
        <f t="shared" si="21"/>
        <v>80</v>
      </c>
      <c r="J225" s="78"/>
      <c r="K225" s="79"/>
      <c r="L225" s="79"/>
      <c r="M225" s="99"/>
      <c r="N225" s="99"/>
      <c r="O225" s="99"/>
      <c r="P225" s="99"/>
      <c r="Q225" s="79"/>
      <c r="R225" s="79"/>
      <c r="S225" s="79"/>
      <c r="T225" s="99"/>
      <c r="U225" s="94"/>
      <c r="V225" s="61"/>
    </row>
    <row r="226" spans="1:22" s="33" customFormat="1" x14ac:dyDescent="0.3">
      <c r="A226" s="108"/>
      <c r="B226" s="108"/>
      <c r="C226" s="93"/>
      <c r="D226" s="46"/>
      <c r="E226" s="93"/>
      <c r="F226" s="91" t="str">
        <f t="shared" ref="F226:H226" si="22">F223</f>
        <v>(2021)</v>
      </c>
      <c r="G226" s="91"/>
      <c r="H226" s="91" t="str">
        <f t="shared" si="22"/>
        <v>(2025)</v>
      </c>
      <c r="I226" s="91" t="str">
        <f>I223</f>
        <v>(2029)</v>
      </c>
      <c r="J226" s="81"/>
      <c r="K226" s="82"/>
      <c r="L226" s="82"/>
      <c r="M226" s="106"/>
      <c r="N226" s="106"/>
      <c r="O226" s="106"/>
      <c r="P226" s="106"/>
      <c r="Q226" s="82"/>
      <c r="R226" s="82"/>
      <c r="S226" s="82"/>
      <c r="T226" s="106"/>
      <c r="U226" s="95"/>
      <c r="V226" s="93"/>
    </row>
    <row r="227" spans="1:22" s="33" customFormat="1" ht="60" x14ac:dyDescent="0.3">
      <c r="A227" s="108"/>
      <c r="B227" s="108"/>
      <c r="C227" s="61" t="s">
        <v>284</v>
      </c>
      <c r="D227" s="46"/>
      <c r="E227" s="61" t="s">
        <v>285</v>
      </c>
      <c r="F227" s="89" t="s">
        <v>246</v>
      </c>
      <c r="G227" s="103">
        <v>0</v>
      </c>
      <c r="H227" s="89" t="s">
        <v>246</v>
      </c>
      <c r="I227" s="89">
        <f>'IV skyrius II skirsnis'!O44</f>
        <v>46500</v>
      </c>
      <c r="J227" s="81"/>
      <c r="K227" s="82"/>
      <c r="L227" s="82"/>
      <c r="M227" s="106"/>
      <c r="N227" s="106"/>
      <c r="O227" s="106"/>
      <c r="P227" s="106"/>
      <c r="Q227" s="82"/>
      <c r="R227" s="82"/>
      <c r="S227" s="82"/>
      <c r="T227" s="106"/>
      <c r="U227" s="95"/>
      <c r="V227" s="61"/>
    </row>
    <row r="228" spans="1:22" s="33" customFormat="1" x14ac:dyDescent="0.3">
      <c r="A228" s="109"/>
      <c r="B228" s="109"/>
      <c r="C228" s="93"/>
      <c r="D228" s="46"/>
      <c r="E228" s="93"/>
      <c r="F228" s="91"/>
      <c r="G228" s="91"/>
      <c r="H228" s="91"/>
      <c r="I228" s="91" t="str">
        <f>'IV skyrius II skirsnis'!O45</f>
        <v>(2029)</v>
      </c>
      <c r="J228" s="84"/>
      <c r="K228" s="85"/>
      <c r="L228" s="85"/>
      <c r="M228" s="101"/>
      <c r="N228" s="101"/>
      <c r="O228" s="101"/>
      <c r="P228" s="101"/>
      <c r="Q228" s="85"/>
      <c r="R228" s="85"/>
      <c r="S228" s="85"/>
      <c r="T228" s="101"/>
      <c r="U228" s="102"/>
      <c r="V228" s="93"/>
    </row>
    <row r="229" spans="1:22" ht="68.400000000000006" x14ac:dyDescent="0.3">
      <c r="A229" s="104" t="str" cm="1">
        <f t="array" ref="A229:A238">'II skyrius'!B93:B102</f>
        <v>3.3.</v>
      </c>
      <c r="B229" s="104" t="str" cm="1">
        <f t="array" ref="B229:B238">'II skyrius'!C93:C102</f>
        <v xml:space="preserve">Tobulinti ikimokyklinio ir bendrojo ugdymo prieinamumo infrastruktūrą </v>
      </c>
      <c r="C229" s="84"/>
      <c r="D229" s="85"/>
      <c r="E229" s="85"/>
      <c r="F229" s="101"/>
      <c r="G229" s="101"/>
      <c r="H229" s="101"/>
      <c r="I229" s="102"/>
      <c r="J229" s="64" t="e">
        <f>J254</f>
        <v>#REF!</v>
      </c>
      <c r="K229" s="64" t="e">
        <f t="shared" ref="K229:M229" si="23">K254</f>
        <v>#REF!</v>
      </c>
      <c r="L229" s="64" t="e">
        <f t="shared" si="23"/>
        <v>#REF!</v>
      </c>
      <c r="M229" s="64" t="e">
        <f t="shared" si="23"/>
        <v>#REF!</v>
      </c>
      <c r="N229" s="64">
        <v>0</v>
      </c>
      <c r="O229" s="64">
        <v>0</v>
      </c>
      <c r="P229" s="64">
        <v>0</v>
      </c>
      <c r="Q229" s="64">
        <v>0</v>
      </c>
      <c r="R229" s="64">
        <v>0</v>
      </c>
      <c r="S229" s="64">
        <v>0</v>
      </c>
      <c r="T229" s="64">
        <v>0</v>
      </c>
      <c r="U229" s="64">
        <v>0</v>
      </c>
      <c r="V229" s="46"/>
    </row>
    <row r="230" spans="1:22" hidden="1" x14ac:dyDescent="0.3">
      <c r="A230" s="110">
        <v>0</v>
      </c>
      <c r="B230" s="110">
        <v>0</v>
      </c>
      <c r="C230" s="46"/>
      <c r="D230" s="46"/>
      <c r="E230" s="46"/>
      <c r="F230" s="59"/>
      <c r="G230" s="59"/>
      <c r="H230" s="65"/>
      <c r="I230" s="65"/>
      <c r="J230" s="64"/>
      <c r="K230" s="64"/>
      <c r="L230" s="64"/>
      <c r="M230" s="64"/>
      <c r="N230" s="64"/>
      <c r="O230" s="64"/>
      <c r="P230" s="64"/>
      <c r="Q230" s="64"/>
      <c r="R230" s="64"/>
      <c r="S230" s="64"/>
      <c r="T230" s="64"/>
      <c r="U230" s="64"/>
      <c r="V230" s="46"/>
    </row>
    <row r="231" spans="1:22" hidden="1" x14ac:dyDescent="0.3">
      <c r="A231" s="110">
        <v>0</v>
      </c>
      <c r="B231" s="110">
        <v>0</v>
      </c>
      <c r="C231" s="46"/>
      <c r="D231" s="46"/>
      <c r="E231" s="46"/>
      <c r="F231" s="68"/>
      <c r="G231" s="59"/>
      <c r="H231" s="65"/>
      <c r="I231" s="65"/>
      <c r="J231" s="61"/>
      <c r="K231" s="61"/>
      <c r="L231" s="61"/>
      <c r="M231" s="61"/>
      <c r="N231" s="61"/>
      <c r="O231" s="61"/>
      <c r="P231" s="61"/>
      <c r="Q231" s="61"/>
      <c r="R231" s="61"/>
      <c r="S231" s="61"/>
      <c r="T231" s="61"/>
      <c r="U231" s="61"/>
      <c r="V231" s="46"/>
    </row>
    <row r="232" spans="1:22" hidden="1" x14ac:dyDescent="0.3">
      <c r="A232" s="110">
        <v>0</v>
      </c>
      <c r="B232" s="110">
        <v>0</v>
      </c>
      <c r="C232" s="46"/>
      <c r="D232" s="46"/>
      <c r="E232" s="46"/>
      <c r="F232" s="59"/>
      <c r="G232" s="59"/>
      <c r="H232" s="59"/>
      <c r="I232" s="59"/>
      <c r="J232" s="61"/>
      <c r="K232" s="61"/>
      <c r="L232" s="61"/>
      <c r="M232" s="61"/>
      <c r="N232" s="61"/>
      <c r="O232" s="61"/>
      <c r="P232" s="61"/>
      <c r="Q232" s="61"/>
      <c r="R232" s="61"/>
      <c r="S232" s="61"/>
      <c r="T232" s="61"/>
      <c r="U232" s="61"/>
      <c r="V232" s="46"/>
    </row>
    <row r="233" spans="1:22" hidden="1" x14ac:dyDescent="0.3">
      <c r="A233" s="110">
        <v>0</v>
      </c>
      <c r="B233" s="110">
        <v>0</v>
      </c>
      <c r="C233" s="46"/>
      <c r="D233" s="46"/>
      <c r="E233" s="46"/>
      <c r="F233" s="59"/>
      <c r="G233" s="59"/>
      <c r="H233" s="59"/>
      <c r="I233" s="59"/>
      <c r="J233" s="61"/>
      <c r="K233" s="61"/>
      <c r="L233" s="61"/>
      <c r="M233" s="61"/>
      <c r="N233" s="61"/>
      <c r="O233" s="61"/>
      <c r="P233" s="61"/>
      <c r="Q233" s="61"/>
      <c r="R233" s="61"/>
      <c r="S233" s="61"/>
      <c r="T233" s="61"/>
      <c r="U233" s="61"/>
      <c r="V233" s="46"/>
    </row>
    <row r="234" spans="1:22" hidden="1" x14ac:dyDescent="0.3">
      <c r="A234" s="110">
        <v>0</v>
      </c>
      <c r="B234" s="110">
        <v>0</v>
      </c>
      <c r="C234" s="46"/>
      <c r="D234" s="46"/>
      <c r="E234" s="46"/>
      <c r="F234" s="59"/>
      <c r="G234" s="59"/>
      <c r="H234" s="59"/>
      <c r="I234" s="59"/>
      <c r="J234" s="61"/>
      <c r="K234" s="61"/>
      <c r="L234" s="61"/>
      <c r="M234" s="61"/>
      <c r="N234" s="61"/>
      <c r="O234" s="61"/>
      <c r="P234" s="61"/>
      <c r="Q234" s="61"/>
      <c r="R234" s="61"/>
      <c r="S234" s="61"/>
      <c r="T234" s="61"/>
      <c r="U234" s="61"/>
      <c r="V234" s="46"/>
    </row>
    <row r="235" spans="1:22" hidden="1" x14ac:dyDescent="0.3">
      <c r="A235" s="110">
        <v>0</v>
      </c>
      <c r="B235" s="110">
        <v>0</v>
      </c>
      <c r="C235" s="46"/>
      <c r="D235" s="46"/>
      <c r="E235" s="46"/>
      <c r="F235" s="59"/>
      <c r="G235" s="59"/>
      <c r="H235" s="59"/>
      <c r="I235" s="59"/>
      <c r="J235" s="61"/>
      <c r="K235" s="61"/>
      <c r="L235" s="61"/>
      <c r="M235" s="61"/>
      <c r="N235" s="61"/>
      <c r="O235" s="61"/>
      <c r="P235" s="61"/>
      <c r="Q235" s="61"/>
      <c r="R235" s="61"/>
      <c r="S235" s="61"/>
      <c r="T235" s="61"/>
      <c r="U235" s="61"/>
      <c r="V235" s="46"/>
    </row>
    <row r="236" spans="1:22" hidden="1" x14ac:dyDescent="0.3">
      <c r="A236" s="110">
        <v>0</v>
      </c>
      <c r="B236" s="110">
        <v>0</v>
      </c>
      <c r="C236" s="46"/>
      <c r="D236" s="46"/>
      <c r="E236" s="46"/>
      <c r="F236" s="59"/>
      <c r="G236" s="59"/>
      <c r="H236" s="59"/>
      <c r="I236" s="59"/>
      <c r="J236" s="61"/>
      <c r="K236" s="61"/>
      <c r="L236" s="61"/>
      <c r="M236" s="61"/>
      <c r="N236" s="61"/>
      <c r="O236" s="61"/>
      <c r="P236" s="61"/>
      <c r="Q236" s="61"/>
      <c r="R236" s="61"/>
      <c r="S236" s="61"/>
      <c r="T236" s="61"/>
      <c r="U236" s="61"/>
      <c r="V236" s="46"/>
    </row>
    <row r="237" spans="1:22" hidden="1" x14ac:dyDescent="0.3">
      <c r="A237" s="110">
        <v>0</v>
      </c>
      <c r="B237" s="110">
        <v>0</v>
      </c>
      <c r="C237" s="46"/>
      <c r="D237" s="46"/>
      <c r="E237" s="46"/>
      <c r="F237" s="59"/>
      <c r="G237" s="59"/>
      <c r="H237" s="59"/>
      <c r="I237" s="59"/>
      <c r="J237" s="61"/>
      <c r="K237" s="61"/>
      <c r="L237" s="61"/>
      <c r="M237" s="61"/>
      <c r="N237" s="61"/>
      <c r="O237" s="61"/>
      <c r="P237" s="61"/>
      <c r="Q237" s="61"/>
      <c r="R237" s="61"/>
      <c r="S237" s="61"/>
      <c r="T237" s="61"/>
      <c r="U237" s="61"/>
      <c r="V237" s="46"/>
    </row>
    <row r="238" spans="1:22" hidden="1" x14ac:dyDescent="0.3">
      <c r="A238" s="110">
        <v>0</v>
      </c>
      <c r="B238" s="110">
        <v>0</v>
      </c>
      <c r="C238" s="46"/>
      <c r="D238" s="46"/>
      <c r="E238" s="46"/>
      <c r="F238" s="59"/>
      <c r="G238" s="59"/>
      <c r="H238" s="59"/>
      <c r="I238" s="59"/>
      <c r="J238" s="61"/>
      <c r="K238" s="61"/>
      <c r="L238" s="61"/>
      <c r="M238" s="61"/>
      <c r="N238" s="61"/>
      <c r="O238" s="61"/>
      <c r="P238" s="61"/>
      <c r="Q238" s="61"/>
      <c r="R238" s="61"/>
      <c r="S238" s="61"/>
      <c r="T238" s="61"/>
      <c r="U238" s="61"/>
      <c r="V238" s="46"/>
    </row>
    <row r="239" spans="1:22" s="33" customFormat="1" ht="96" x14ac:dyDescent="0.3">
      <c r="A239" s="76"/>
      <c r="B239" s="76"/>
      <c r="C239" s="103" t="str" cm="1">
        <f t="array" ref="C239:D240">'IV skyrius I skirsnis'!C13:D14</f>
        <v>R.B.2.2071</v>
      </c>
      <c r="D239" s="46">
        <v>0</v>
      </c>
      <c r="E239" s="61" t="s">
        <v>68</v>
      </c>
      <c r="F239" s="89">
        <f>'II skyrius'!G93</f>
        <v>0</v>
      </c>
      <c r="G239" s="89">
        <v>10426</v>
      </c>
      <c r="H239" s="89">
        <f>'II skyrius'!H93</f>
        <v>0</v>
      </c>
      <c r="I239" s="89">
        <f>'II skyrius'!I93</f>
        <v>7500</v>
      </c>
      <c r="J239" s="78"/>
      <c r="K239" s="79"/>
      <c r="L239" s="79"/>
      <c r="M239" s="79"/>
      <c r="N239" s="79"/>
      <c r="O239" s="79"/>
      <c r="P239" s="79"/>
      <c r="Q239" s="79"/>
      <c r="R239" s="79"/>
      <c r="S239" s="79"/>
      <c r="T239" s="79"/>
      <c r="U239" s="80"/>
      <c r="V239" s="61"/>
    </row>
    <row r="240" spans="1:22" s="33" customFormat="1" hidden="1" x14ac:dyDescent="0.3">
      <c r="A240" s="76"/>
      <c r="B240" s="76"/>
      <c r="C240" s="67">
        <v>0</v>
      </c>
      <c r="D240" s="46">
        <v>0</v>
      </c>
      <c r="E240" s="92">
        <v>0</v>
      </c>
      <c r="F240" s="67" t="str">
        <f>'II skyrius'!G94</f>
        <v>(2021)</v>
      </c>
      <c r="G240" s="67"/>
      <c r="H240" s="67"/>
      <c r="I240" s="67"/>
      <c r="J240" s="81"/>
      <c r="K240" s="82"/>
      <c r="L240" s="82"/>
      <c r="M240" s="82"/>
      <c r="N240" s="82"/>
      <c r="O240" s="82"/>
      <c r="P240" s="82"/>
      <c r="Q240" s="82"/>
      <c r="R240" s="82"/>
      <c r="S240" s="82"/>
      <c r="T240" s="82"/>
      <c r="U240" s="83"/>
      <c r="V240" s="92"/>
    </row>
    <row r="241" spans="1:22" s="33" customFormat="1" x14ac:dyDescent="0.3">
      <c r="A241" s="108"/>
      <c r="B241" s="108"/>
      <c r="C241" s="91"/>
      <c r="D241" s="46"/>
      <c r="E241" s="93"/>
      <c r="F241" s="90" t="str">
        <f>'II skyrius'!G94</f>
        <v>(2021)</v>
      </c>
      <c r="G241" s="91"/>
      <c r="H241" s="91" t="str">
        <f>'II skyrius'!H94</f>
        <v>(2025)</v>
      </c>
      <c r="I241" s="91" t="str">
        <f>'II skyrius'!I94</f>
        <v>(2029)</v>
      </c>
      <c r="J241" s="81"/>
      <c r="K241" s="82"/>
      <c r="L241" s="82"/>
      <c r="M241" s="82"/>
      <c r="N241" s="82"/>
      <c r="O241" s="82"/>
      <c r="P241" s="82"/>
      <c r="Q241" s="82"/>
      <c r="R241" s="82"/>
      <c r="S241" s="82"/>
      <c r="T241" s="82"/>
      <c r="U241" s="83"/>
      <c r="V241" s="93"/>
    </row>
    <row r="242" spans="1:22" s="33" customFormat="1" ht="132" x14ac:dyDescent="0.3">
      <c r="A242" s="76"/>
      <c r="B242" s="76"/>
      <c r="C242" s="103" t="str" cm="1">
        <f t="array" ref="C242:D243">'IV skyrius I skirsnis'!C15:D16</f>
        <v>R.B.2.2070</v>
      </c>
      <c r="D242" s="46">
        <v>0</v>
      </c>
      <c r="E242" s="61" t="s">
        <v>69</v>
      </c>
      <c r="F242" s="89">
        <f>'II skyrius'!G95</f>
        <v>0</v>
      </c>
      <c r="G242" s="89">
        <v>12.6</v>
      </c>
      <c r="H242" s="89">
        <f>'II skyrius'!H95</f>
        <v>0</v>
      </c>
      <c r="I242" s="89">
        <f>'II skyrius'!I95</f>
        <v>973</v>
      </c>
      <c r="J242" s="81"/>
      <c r="K242" s="82"/>
      <c r="L242" s="82"/>
      <c r="M242" s="82"/>
      <c r="N242" s="82"/>
      <c r="O242" s="82"/>
      <c r="P242" s="82"/>
      <c r="Q242" s="82"/>
      <c r="R242" s="82"/>
      <c r="S242" s="82"/>
      <c r="T242" s="82"/>
      <c r="U242" s="83"/>
      <c r="V242" s="61"/>
    </row>
    <row r="243" spans="1:22" s="33" customFormat="1" hidden="1" x14ac:dyDescent="0.3">
      <c r="A243" s="76"/>
      <c r="B243" s="76"/>
      <c r="C243" s="67">
        <v>0</v>
      </c>
      <c r="D243" s="46">
        <v>0</v>
      </c>
      <c r="E243" s="92">
        <v>0</v>
      </c>
      <c r="F243" s="67" t="str">
        <f>'II skyrius'!G96</f>
        <v>(2021)</v>
      </c>
      <c r="G243" s="67"/>
      <c r="H243" s="67"/>
      <c r="I243" s="67"/>
      <c r="J243" s="81"/>
      <c r="K243" s="82"/>
      <c r="L243" s="82"/>
      <c r="M243" s="82"/>
      <c r="N243" s="82"/>
      <c r="O243" s="82"/>
      <c r="P243" s="82"/>
      <c r="Q243" s="82"/>
      <c r="R243" s="82"/>
      <c r="S243" s="82"/>
      <c r="T243" s="82"/>
      <c r="U243" s="83"/>
      <c r="V243" s="92"/>
    </row>
    <row r="244" spans="1:22" s="33" customFormat="1" x14ac:dyDescent="0.3">
      <c r="A244" s="108"/>
      <c r="B244" s="108"/>
      <c r="C244" s="91"/>
      <c r="D244" s="46"/>
      <c r="E244" s="93"/>
      <c r="F244" s="90" t="str">
        <f>'II skyrius'!G96</f>
        <v>(2021)</v>
      </c>
      <c r="G244" s="91"/>
      <c r="H244" s="91" t="str">
        <f>'II skyrius'!H96</f>
        <v>(2025)</v>
      </c>
      <c r="I244" s="91" t="str">
        <f>'II skyrius'!I96</f>
        <v>(2029)</v>
      </c>
      <c r="J244" s="81"/>
      <c r="K244" s="82"/>
      <c r="L244" s="82"/>
      <c r="M244" s="82"/>
      <c r="N244" s="82"/>
      <c r="O244" s="82"/>
      <c r="P244" s="82"/>
      <c r="Q244" s="82"/>
      <c r="R244" s="82"/>
      <c r="S244" s="82"/>
      <c r="T244" s="82"/>
      <c r="U244" s="83"/>
      <c r="V244" s="93"/>
    </row>
    <row r="245" spans="1:22" s="33" customFormat="1" ht="96" x14ac:dyDescent="0.3">
      <c r="A245" s="76"/>
      <c r="B245" s="76"/>
      <c r="C245" s="103" t="str" cm="1">
        <f t="array" ref="C245:D246">'IV skyrius I skirsnis'!C17:D18</f>
        <v>R.S.2.3026</v>
      </c>
      <c r="D245" s="46">
        <v>0</v>
      </c>
      <c r="E245" s="61" t="s">
        <v>70</v>
      </c>
      <c r="F245" s="89">
        <f>'II skyrius'!G97</f>
        <v>0</v>
      </c>
      <c r="G245" s="89">
        <v>88</v>
      </c>
      <c r="H245" s="89">
        <f>'II skyrius'!H97</f>
        <v>0</v>
      </c>
      <c r="I245" s="89">
        <f>'II skyrius'!I97</f>
        <v>0.9</v>
      </c>
      <c r="J245" s="81"/>
      <c r="K245" s="82"/>
      <c r="L245" s="82"/>
      <c r="M245" s="82"/>
      <c r="N245" s="82"/>
      <c r="O245" s="82"/>
      <c r="P245" s="82"/>
      <c r="Q245" s="82"/>
      <c r="R245" s="82"/>
      <c r="S245" s="82"/>
      <c r="T245" s="82"/>
      <c r="U245" s="83"/>
      <c r="V245" s="61"/>
    </row>
    <row r="246" spans="1:22" s="33" customFormat="1" hidden="1" x14ac:dyDescent="0.3">
      <c r="A246" s="76"/>
      <c r="B246" s="76"/>
      <c r="C246" s="67">
        <v>0</v>
      </c>
      <c r="D246" s="46">
        <v>0</v>
      </c>
      <c r="E246" s="92">
        <v>0</v>
      </c>
      <c r="F246" s="67" t="str">
        <f>'II skyrius'!G98</f>
        <v>(2020)</v>
      </c>
      <c r="G246" s="67"/>
      <c r="H246" s="67"/>
      <c r="I246" s="67"/>
      <c r="J246" s="81"/>
      <c r="K246" s="82"/>
      <c r="L246" s="82"/>
      <c r="M246" s="82"/>
      <c r="N246" s="82"/>
      <c r="O246" s="82"/>
      <c r="P246" s="82"/>
      <c r="Q246" s="82"/>
      <c r="R246" s="82"/>
      <c r="S246" s="82"/>
      <c r="T246" s="82"/>
      <c r="U246" s="83"/>
      <c r="V246" s="92"/>
    </row>
    <row r="247" spans="1:22" s="33" customFormat="1" x14ac:dyDescent="0.3">
      <c r="A247" s="108"/>
      <c r="B247" s="108"/>
      <c r="C247" s="91"/>
      <c r="D247" s="46"/>
      <c r="E247" s="93"/>
      <c r="F247" s="90" t="str">
        <f>'II skyrius'!G98</f>
        <v>(2020)</v>
      </c>
      <c r="G247" s="91"/>
      <c r="H247" s="91" t="str">
        <f>'II skyrius'!H98</f>
        <v>(2025)</v>
      </c>
      <c r="I247" s="91" t="str">
        <f>'II skyrius'!I98</f>
        <v>(2029)</v>
      </c>
      <c r="J247" s="81"/>
      <c r="K247" s="82"/>
      <c r="L247" s="82"/>
      <c r="M247" s="82"/>
      <c r="N247" s="82"/>
      <c r="O247" s="82"/>
      <c r="P247" s="82"/>
      <c r="Q247" s="82"/>
      <c r="R247" s="82"/>
      <c r="S247" s="82"/>
      <c r="T247" s="82"/>
      <c r="U247" s="83"/>
      <c r="V247" s="93"/>
    </row>
    <row r="248" spans="1:22" s="33" customFormat="1" ht="108" x14ac:dyDescent="0.3">
      <c r="A248" s="76"/>
      <c r="B248" s="76"/>
      <c r="C248" s="103" t="str" cm="1">
        <f t="array" ref="C248:D249">'IV skyrius I skirsnis'!C19:D20</f>
        <v>R.S.2.3027</v>
      </c>
      <c r="D248" s="46">
        <v>0</v>
      </c>
      <c r="E248" s="61" t="s">
        <v>71</v>
      </c>
      <c r="F248" s="89">
        <f>'II skyrius'!G99</f>
        <v>0</v>
      </c>
      <c r="G248" s="89">
        <v>0</v>
      </c>
      <c r="H248" s="89">
        <f>'II skyrius'!H99</f>
        <v>0</v>
      </c>
      <c r="I248" s="89">
        <f>'II skyrius'!I99</f>
        <v>2686</v>
      </c>
      <c r="J248" s="81"/>
      <c r="K248" s="82"/>
      <c r="L248" s="82"/>
      <c r="M248" s="82"/>
      <c r="N248" s="82"/>
      <c r="O248" s="82"/>
      <c r="P248" s="82"/>
      <c r="Q248" s="82"/>
      <c r="R248" s="82"/>
      <c r="S248" s="82"/>
      <c r="T248" s="82"/>
      <c r="U248" s="83"/>
      <c r="V248" s="61"/>
    </row>
    <row r="249" spans="1:22" s="33" customFormat="1" hidden="1" x14ac:dyDescent="0.3">
      <c r="A249" s="76"/>
      <c r="B249" s="76"/>
      <c r="C249" s="67">
        <v>0</v>
      </c>
      <c r="D249" s="46">
        <v>0</v>
      </c>
      <c r="E249" s="92">
        <v>0</v>
      </c>
      <c r="F249" s="67" t="str">
        <f>'II skyrius'!G100</f>
        <v>(2021)</v>
      </c>
      <c r="G249" s="67"/>
      <c r="H249" s="67"/>
      <c r="I249" s="67"/>
      <c r="J249" s="81"/>
      <c r="K249" s="82"/>
      <c r="L249" s="82"/>
      <c r="M249" s="82"/>
      <c r="N249" s="82"/>
      <c r="O249" s="82"/>
      <c r="P249" s="82"/>
      <c r="Q249" s="82"/>
      <c r="R249" s="82"/>
      <c r="S249" s="82"/>
      <c r="T249" s="82"/>
      <c r="U249" s="83"/>
      <c r="V249" s="92"/>
    </row>
    <row r="250" spans="1:22" s="33" customFormat="1" x14ac:dyDescent="0.3">
      <c r="A250" s="108"/>
      <c r="B250" s="108"/>
      <c r="C250" s="91"/>
      <c r="D250" s="46"/>
      <c r="E250" s="93"/>
      <c r="F250" s="90" t="str">
        <f>'II skyrius'!G100</f>
        <v>(2021)</v>
      </c>
      <c r="G250" s="91"/>
      <c r="H250" s="91" t="str">
        <f>'II skyrius'!H100</f>
        <v>(2025)</v>
      </c>
      <c r="I250" s="91" t="str">
        <f>'II skyrius'!I100</f>
        <v>(2029)</v>
      </c>
      <c r="J250" s="81"/>
      <c r="K250" s="82"/>
      <c r="L250" s="82"/>
      <c r="M250" s="82"/>
      <c r="N250" s="82"/>
      <c r="O250" s="82"/>
      <c r="P250" s="82"/>
      <c r="Q250" s="82"/>
      <c r="R250" s="82"/>
      <c r="S250" s="82"/>
      <c r="T250" s="82"/>
      <c r="U250" s="83"/>
      <c r="V250" s="93"/>
    </row>
    <row r="251" spans="1:22" s="33" customFormat="1" ht="84" x14ac:dyDescent="0.3">
      <c r="A251" s="76"/>
      <c r="B251" s="76"/>
      <c r="C251" s="103" t="str" cm="1">
        <f t="array" ref="C251:D252">'IV skyrius I skirsnis'!C21:D22</f>
        <v>R.S.2.3030</v>
      </c>
      <c r="D251" s="46">
        <v>0</v>
      </c>
      <c r="E251" s="61" t="s">
        <v>72</v>
      </c>
      <c r="F251" s="89">
        <f>'II skyrius'!G101</f>
        <v>0</v>
      </c>
      <c r="G251" s="89">
        <v>0</v>
      </c>
      <c r="H251" s="89">
        <f>'II skyrius'!H101</f>
        <v>0</v>
      </c>
      <c r="I251" s="89">
        <f>'II skyrius'!I101</f>
        <v>348</v>
      </c>
      <c r="J251" s="81"/>
      <c r="K251" s="82"/>
      <c r="L251" s="82"/>
      <c r="M251" s="82"/>
      <c r="N251" s="82"/>
      <c r="O251" s="82"/>
      <c r="P251" s="82"/>
      <c r="Q251" s="82"/>
      <c r="R251" s="82"/>
      <c r="S251" s="82"/>
      <c r="T251" s="82"/>
      <c r="U251" s="83"/>
      <c r="V251" s="61"/>
    </row>
    <row r="252" spans="1:22" s="33" customFormat="1" hidden="1" x14ac:dyDescent="0.3">
      <c r="A252" s="76"/>
      <c r="B252" s="76"/>
      <c r="C252" s="67">
        <v>0</v>
      </c>
      <c r="D252" s="46">
        <v>0</v>
      </c>
      <c r="E252" s="92">
        <v>0</v>
      </c>
      <c r="F252" s="67" t="str">
        <f>'II skyrius'!G102</f>
        <v>(2021)</v>
      </c>
      <c r="G252" s="67"/>
      <c r="H252" s="67"/>
      <c r="I252" s="67"/>
      <c r="J252" s="81"/>
      <c r="K252" s="82"/>
      <c r="L252" s="82"/>
      <c r="M252" s="82"/>
      <c r="N252" s="82"/>
      <c r="O252" s="82"/>
      <c r="P252" s="82"/>
      <c r="Q252" s="82"/>
      <c r="R252" s="82"/>
      <c r="S252" s="82"/>
      <c r="T252" s="82"/>
      <c r="U252" s="83"/>
      <c r="V252" s="92"/>
    </row>
    <row r="253" spans="1:22" s="33" customFormat="1" x14ac:dyDescent="0.3">
      <c r="A253" s="108"/>
      <c r="B253" s="108"/>
      <c r="C253" s="91"/>
      <c r="D253" s="46"/>
      <c r="E253" s="93"/>
      <c r="F253" s="90" t="str">
        <f>'II skyrius'!G102</f>
        <v>(2021)</v>
      </c>
      <c r="G253" s="91"/>
      <c r="H253" s="91" t="str">
        <f>'II skyrius'!H102</f>
        <v>(2025)</v>
      </c>
      <c r="I253" s="91" t="str">
        <f>'II skyrius'!I102</f>
        <v>(2029)</v>
      </c>
      <c r="J253" s="84"/>
      <c r="K253" s="85"/>
      <c r="L253" s="85"/>
      <c r="M253" s="85"/>
      <c r="N253" s="85"/>
      <c r="O253" s="85"/>
      <c r="P253" s="85"/>
      <c r="Q253" s="85"/>
      <c r="R253" s="85"/>
      <c r="S253" s="85"/>
      <c r="T253" s="85"/>
      <c r="U253" s="115"/>
      <c r="V253" s="93"/>
    </row>
    <row r="254" spans="1:22" x14ac:dyDescent="0.3">
      <c r="A254" s="104" t="s">
        <v>286</v>
      </c>
      <c r="B254" s="104" t="e">
        <f>'III skyrius'!#REF!</f>
        <v>#REF!</v>
      </c>
      <c r="C254" s="84"/>
      <c r="D254" s="85"/>
      <c r="E254" s="85"/>
      <c r="F254" s="101"/>
      <c r="G254" s="101"/>
      <c r="H254" s="101"/>
      <c r="I254" s="102"/>
      <c r="J254" s="64" t="e">
        <f>'III skyrius'!#REF!</f>
        <v>#REF!</v>
      </c>
      <c r="K254" s="64" t="e">
        <f>'III skyrius'!#REF!</f>
        <v>#REF!</v>
      </c>
      <c r="L254" s="64" t="e">
        <f>'III skyrius'!#REF!</f>
        <v>#REF!</v>
      </c>
      <c r="M254" s="64" t="e">
        <f>J254-K254</f>
        <v>#REF!</v>
      </c>
      <c r="N254" s="64">
        <v>0</v>
      </c>
      <c r="O254" s="64">
        <v>0</v>
      </c>
      <c r="P254" s="64">
        <v>0</v>
      </c>
      <c r="Q254" s="64">
        <v>0</v>
      </c>
      <c r="R254" s="64">
        <v>0</v>
      </c>
      <c r="S254" s="64">
        <v>0</v>
      </c>
      <c r="T254" s="64">
        <v>0</v>
      </c>
      <c r="U254" s="64">
        <v>0</v>
      </c>
      <c r="V254" s="46"/>
    </row>
    <row r="255" spans="1:22" s="33" customFormat="1" ht="107.4" customHeight="1" x14ac:dyDescent="0.3">
      <c r="A255" s="76"/>
      <c r="B255" s="76"/>
      <c r="C255" s="61" t="s">
        <v>110</v>
      </c>
      <c r="D255" s="46">
        <v>0</v>
      </c>
      <c r="E255" s="61" t="s">
        <v>68</v>
      </c>
      <c r="F255" s="121">
        <v>10426</v>
      </c>
      <c r="G255" s="89">
        <v>10426</v>
      </c>
      <c r="H255" s="89">
        <v>10426</v>
      </c>
      <c r="I255" s="89">
        <v>10288</v>
      </c>
      <c r="J255" s="78"/>
      <c r="K255" s="79"/>
      <c r="L255" s="79"/>
      <c r="M255" s="99"/>
      <c r="N255" s="99"/>
      <c r="O255" s="99"/>
      <c r="P255" s="99"/>
      <c r="Q255" s="79"/>
      <c r="R255" s="79"/>
      <c r="S255" s="79"/>
      <c r="T255" s="99"/>
      <c r="U255" s="94"/>
      <c r="V255" s="61"/>
    </row>
    <row r="256" spans="1:22" s="33" customFormat="1" x14ac:dyDescent="0.3">
      <c r="A256" s="108"/>
      <c r="B256" s="108"/>
      <c r="C256" s="93"/>
      <c r="D256" s="46"/>
      <c r="E256" s="93"/>
      <c r="F256" s="91" t="str">
        <f t="shared" ref="F256:H256" si="24">F241</f>
        <v>(2021)</v>
      </c>
      <c r="G256" s="91"/>
      <c r="H256" s="91" t="str">
        <f t="shared" si="24"/>
        <v>(2025)</v>
      </c>
      <c r="I256" s="91" t="str">
        <f>I241</f>
        <v>(2029)</v>
      </c>
      <c r="J256" s="81"/>
      <c r="K256" s="82"/>
      <c r="L256" s="82"/>
      <c r="M256" s="106"/>
      <c r="N256" s="106"/>
      <c r="O256" s="106"/>
      <c r="P256" s="106"/>
      <c r="Q256" s="82"/>
      <c r="R256" s="82"/>
      <c r="S256" s="82"/>
      <c r="T256" s="106"/>
      <c r="U256" s="95"/>
      <c r="V256" s="93"/>
    </row>
    <row r="257" spans="1:22" s="33" customFormat="1" ht="132" x14ac:dyDescent="0.3">
      <c r="A257" s="108"/>
      <c r="B257" s="108"/>
      <c r="C257" s="61" t="s">
        <v>112</v>
      </c>
      <c r="D257" s="46">
        <v>0</v>
      </c>
      <c r="E257" s="61" t="s">
        <v>69</v>
      </c>
      <c r="F257" s="89">
        <v>12.6</v>
      </c>
      <c r="G257" s="89">
        <v>12.6</v>
      </c>
      <c r="H257" s="89">
        <v>12.6</v>
      </c>
      <c r="I257" s="89">
        <v>20.2</v>
      </c>
      <c r="J257" s="81"/>
      <c r="K257" s="82"/>
      <c r="L257" s="82"/>
      <c r="M257" s="106"/>
      <c r="N257" s="106"/>
      <c r="O257" s="106"/>
      <c r="P257" s="106"/>
      <c r="Q257" s="82"/>
      <c r="R257" s="82"/>
      <c r="S257" s="82"/>
      <c r="T257" s="106"/>
      <c r="U257" s="95"/>
      <c r="V257" s="61"/>
    </row>
    <row r="258" spans="1:22" s="33" customFormat="1" x14ac:dyDescent="0.3">
      <c r="A258" s="108"/>
      <c r="B258" s="108"/>
      <c r="C258" s="93"/>
      <c r="D258" s="46"/>
      <c r="E258" s="93"/>
      <c r="F258" s="91" t="str">
        <f t="shared" ref="F258:H258" si="25">F244</f>
        <v>(2021)</v>
      </c>
      <c r="G258" s="91"/>
      <c r="H258" s="91" t="str">
        <f t="shared" si="25"/>
        <v>(2025)</v>
      </c>
      <c r="I258" s="91" t="str">
        <f>I244</f>
        <v>(2029)</v>
      </c>
      <c r="J258" s="81"/>
      <c r="K258" s="82"/>
      <c r="L258" s="82"/>
      <c r="M258" s="106"/>
      <c r="N258" s="106"/>
      <c r="O258" s="106"/>
      <c r="P258" s="106"/>
      <c r="Q258" s="82"/>
      <c r="R258" s="82"/>
      <c r="S258" s="82"/>
      <c r="T258" s="106"/>
      <c r="U258" s="95"/>
      <c r="V258" s="93"/>
    </row>
    <row r="259" spans="1:22" s="33" customFormat="1" ht="107.4" customHeight="1" x14ac:dyDescent="0.3">
      <c r="A259" s="76"/>
      <c r="B259" s="76"/>
      <c r="C259" s="61" t="s">
        <v>113</v>
      </c>
      <c r="D259" s="46">
        <v>0</v>
      </c>
      <c r="E259" s="61" t="s">
        <v>70</v>
      </c>
      <c r="F259" s="89">
        <v>88</v>
      </c>
      <c r="G259" s="89">
        <v>88</v>
      </c>
      <c r="H259" s="89">
        <v>88</v>
      </c>
      <c r="I259" s="89">
        <v>277</v>
      </c>
      <c r="J259" s="81"/>
      <c r="K259" s="82"/>
      <c r="L259" s="82"/>
      <c r="M259" s="106"/>
      <c r="N259" s="106"/>
      <c r="O259" s="106"/>
      <c r="P259" s="106"/>
      <c r="Q259" s="82"/>
      <c r="R259" s="82"/>
      <c r="S259" s="82"/>
      <c r="T259" s="106"/>
      <c r="U259" s="95"/>
      <c r="V259" s="61"/>
    </row>
    <row r="260" spans="1:22" s="33" customFormat="1" x14ac:dyDescent="0.3">
      <c r="A260" s="108"/>
      <c r="B260" s="108"/>
      <c r="C260" s="93"/>
      <c r="D260" s="46"/>
      <c r="E260" s="93"/>
      <c r="F260" s="91" t="str">
        <f t="shared" ref="F260:H260" si="26">F247</f>
        <v>(2020)</v>
      </c>
      <c r="G260" s="91"/>
      <c r="H260" s="91" t="str">
        <f t="shared" si="26"/>
        <v>(2025)</v>
      </c>
      <c r="I260" s="91" t="str">
        <f>I247</f>
        <v>(2029)</v>
      </c>
      <c r="J260" s="81"/>
      <c r="K260" s="82"/>
      <c r="L260" s="82"/>
      <c r="M260" s="106"/>
      <c r="N260" s="106"/>
      <c r="O260" s="106"/>
      <c r="P260" s="106"/>
      <c r="Q260" s="82"/>
      <c r="R260" s="82"/>
      <c r="S260" s="82"/>
      <c r="T260" s="106"/>
      <c r="U260" s="95"/>
      <c r="V260" s="93"/>
    </row>
    <row r="261" spans="1:22" s="33" customFormat="1" ht="108" x14ac:dyDescent="0.3">
      <c r="A261" s="108"/>
      <c r="B261" s="108"/>
      <c r="C261" s="61" t="s">
        <v>115</v>
      </c>
      <c r="D261" s="46">
        <v>0</v>
      </c>
      <c r="E261" s="61" t="s">
        <v>71</v>
      </c>
      <c r="F261" s="89">
        <v>0</v>
      </c>
      <c r="G261" s="89">
        <v>0</v>
      </c>
      <c r="H261" s="89">
        <v>0</v>
      </c>
      <c r="I261" s="89">
        <v>91</v>
      </c>
      <c r="J261" s="81"/>
      <c r="K261" s="82"/>
      <c r="L261" s="82"/>
      <c r="M261" s="106"/>
      <c r="N261" s="106"/>
      <c r="O261" s="106"/>
      <c r="P261" s="106"/>
      <c r="Q261" s="82"/>
      <c r="R261" s="82"/>
      <c r="S261" s="82"/>
      <c r="T261" s="106"/>
      <c r="U261" s="95"/>
      <c r="V261" s="61"/>
    </row>
    <row r="262" spans="1:22" s="33" customFormat="1" x14ac:dyDescent="0.3">
      <c r="A262" s="108"/>
      <c r="B262" s="108"/>
      <c r="C262" s="93"/>
      <c r="D262" s="46"/>
      <c r="E262" s="93"/>
      <c r="F262" s="91" t="str">
        <f t="shared" ref="F262:H262" si="27">F250</f>
        <v>(2021)</v>
      </c>
      <c r="G262" s="91"/>
      <c r="H262" s="91" t="str">
        <f t="shared" si="27"/>
        <v>(2025)</v>
      </c>
      <c r="I262" s="91" t="str">
        <f>I250</f>
        <v>(2029)</v>
      </c>
      <c r="J262" s="81"/>
      <c r="K262" s="82"/>
      <c r="L262" s="82"/>
      <c r="M262" s="106"/>
      <c r="N262" s="106"/>
      <c r="O262" s="106"/>
      <c r="P262" s="106"/>
      <c r="Q262" s="82"/>
      <c r="R262" s="82"/>
      <c r="S262" s="82"/>
      <c r="T262" s="106"/>
      <c r="U262" s="95"/>
      <c r="V262" s="93"/>
    </row>
    <row r="263" spans="1:22" s="33" customFormat="1" ht="107.4" customHeight="1" x14ac:dyDescent="0.3">
      <c r="A263" s="76"/>
      <c r="B263" s="76"/>
      <c r="C263" s="61" t="s">
        <v>116</v>
      </c>
      <c r="D263" s="46">
        <v>0</v>
      </c>
      <c r="E263" s="61" t="s">
        <v>72</v>
      </c>
      <c r="F263" s="89">
        <v>0</v>
      </c>
      <c r="G263" s="89">
        <v>0</v>
      </c>
      <c r="H263" s="89">
        <v>0</v>
      </c>
      <c r="I263" s="89">
        <v>2308</v>
      </c>
      <c r="J263" s="81"/>
      <c r="K263" s="82"/>
      <c r="L263" s="82"/>
      <c r="M263" s="106"/>
      <c r="N263" s="106"/>
      <c r="O263" s="106"/>
      <c r="P263" s="106"/>
      <c r="Q263" s="82"/>
      <c r="R263" s="82"/>
      <c r="S263" s="82"/>
      <c r="T263" s="106"/>
      <c r="U263" s="95"/>
      <c r="V263" s="61"/>
    </row>
    <row r="264" spans="1:22" s="33" customFormat="1" x14ac:dyDescent="0.3">
      <c r="A264" s="108"/>
      <c r="B264" s="108"/>
      <c r="C264" s="93"/>
      <c r="D264" s="46"/>
      <c r="E264" s="93"/>
      <c r="F264" s="91" t="str">
        <f t="shared" ref="F264:H264" si="28">F253</f>
        <v>(2021)</v>
      </c>
      <c r="G264" s="91"/>
      <c r="H264" s="91" t="str">
        <f t="shared" si="28"/>
        <v>(2025)</v>
      </c>
      <c r="I264" s="91" t="str">
        <f>I253</f>
        <v>(2029)</v>
      </c>
      <c r="J264" s="81"/>
      <c r="K264" s="82"/>
      <c r="L264" s="82"/>
      <c r="M264" s="106"/>
      <c r="N264" s="106"/>
      <c r="O264" s="106"/>
      <c r="P264" s="106"/>
      <c r="Q264" s="82"/>
      <c r="R264" s="82"/>
      <c r="S264" s="82"/>
      <c r="T264" s="106"/>
      <c r="U264" s="95"/>
      <c r="V264" s="93"/>
    </row>
    <row r="265" spans="1:22" s="33" customFormat="1" ht="72" x14ac:dyDescent="0.3">
      <c r="A265" s="108"/>
      <c r="B265" s="108"/>
      <c r="C265" s="61" t="s">
        <v>287</v>
      </c>
      <c r="D265" s="46"/>
      <c r="E265" s="61" t="s">
        <v>288</v>
      </c>
      <c r="F265" s="89" t="s">
        <v>246</v>
      </c>
      <c r="G265" s="89">
        <v>0</v>
      </c>
      <c r="H265" s="89" t="s">
        <v>246</v>
      </c>
      <c r="I265" s="89">
        <f>'IV skyrius I skirsnis'!O52</f>
        <v>0.9</v>
      </c>
      <c r="J265" s="81"/>
      <c r="K265" s="82"/>
      <c r="L265" s="82"/>
      <c r="M265" s="106"/>
      <c r="N265" s="106"/>
      <c r="O265" s="106"/>
      <c r="P265" s="106"/>
      <c r="Q265" s="82"/>
      <c r="R265" s="82"/>
      <c r="S265" s="82"/>
      <c r="T265" s="106"/>
      <c r="U265" s="95"/>
      <c r="V265" s="61"/>
    </row>
    <row r="266" spans="1:22" s="33" customFormat="1" x14ac:dyDescent="0.3">
      <c r="A266" s="108"/>
      <c r="B266" s="108"/>
      <c r="C266" s="93"/>
      <c r="D266" s="46"/>
      <c r="E266" s="93"/>
      <c r="F266" s="91"/>
      <c r="G266" s="91"/>
      <c r="H266" s="91"/>
      <c r="I266" s="91" t="str">
        <f>'IV skyrius I skirsnis'!O53</f>
        <v>(2029)</v>
      </c>
      <c r="J266" s="81"/>
      <c r="K266" s="82"/>
      <c r="L266" s="82"/>
      <c r="M266" s="106"/>
      <c r="N266" s="106"/>
      <c r="O266" s="106"/>
      <c r="P266" s="106"/>
      <c r="Q266" s="82"/>
      <c r="R266" s="82"/>
      <c r="S266" s="82"/>
      <c r="T266" s="106"/>
      <c r="U266" s="95"/>
      <c r="V266" s="93"/>
    </row>
    <row r="267" spans="1:22" s="33" customFormat="1" ht="107.4" customHeight="1" x14ac:dyDescent="0.3">
      <c r="A267" s="76"/>
      <c r="B267" s="76"/>
      <c r="C267" s="61" t="s">
        <v>289</v>
      </c>
      <c r="D267" s="46"/>
      <c r="E267" s="61" t="s">
        <v>290</v>
      </c>
      <c r="F267" s="89" t="s">
        <v>246</v>
      </c>
      <c r="G267" s="89">
        <v>0</v>
      </c>
      <c r="H267" s="89" t="s">
        <v>246</v>
      </c>
      <c r="I267" s="89">
        <f>'IV skyrius I skirsnis'!O56</f>
        <v>1</v>
      </c>
      <c r="J267" s="81"/>
      <c r="K267" s="82"/>
      <c r="L267" s="82"/>
      <c r="M267" s="106"/>
      <c r="N267" s="106"/>
      <c r="O267" s="106"/>
      <c r="P267" s="106"/>
      <c r="Q267" s="82"/>
      <c r="R267" s="82"/>
      <c r="S267" s="82"/>
      <c r="T267" s="106"/>
      <c r="U267" s="95"/>
      <c r="V267" s="61"/>
    </row>
    <row r="268" spans="1:22" s="33" customFormat="1" x14ac:dyDescent="0.3">
      <c r="A268" s="108"/>
      <c r="B268" s="108"/>
      <c r="C268" s="93"/>
      <c r="D268" s="46"/>
      <c r="E268" s="93"/>
      <c r="F268" s="91"/>
      <c r="G268" s="91"/>
      <c r="H268" s="91"/>
      <c r="I268" s="91" t="str">
        <f>'IV skyrius I skirsnis'!O57</f>
        <v>(2029)</v>
      </c>
      <c r="J268" s="81"/>
      <c r="K268" s="82"/>
      <c r="L268" s="82"/>
      <c r="M268" s="106"/>
      <c r="N268" s="106"/>
      <c r="O268" s="106"/>
      <c r="P268" s="106"/>
      <c r="Q268" s="82"/>
      <c r="R268" s="82"/>
      <c r="S268" s="82"/>
      <c r="T268" s="106"/>
      <c r="U268" s="95"/>
      <c r="V268" s="93"/>
    </row>
    <row r="269" spans="1:22" s="33" customFormat="1" ht="72" x14ac:dyDescent="0.3">
      <c r="A269" s="108"/>
      <c r="B269" s="108"/>
      <c r="C269" s="61" t="s">
        <v>291</v>
      </c>
      <c r="D269" s="46"/>
      <c r="E269" s="61" t="s">
        <v>292</v>
      </c>
      <c r="F269" s="89" t="s">
        <v>246</v>
      </c>
      <c r="G269" s="89">
        <v>0</v>
      </c>
      <c r="H269" s="89" t="s">
        <v>246</v>
      </c>
      <c r="I269" s="89">
        <f>'IV skyrius I skirsnis'!O60</f>
        <v>348</v>
      </c>
      <c r="J269" s="81"/>
      <c r="K269" s="82"/>
      <c r="L269" s="82"/>
      <c r="M269" s="106"/>
      <c r="N269" s="106"/>
      <c r="O269" s="106"/>
      <c r="P269" s="106"/>
      <c r="Q269" s="82"/>
      <c r="R269" s="82"/>
      <c r="S269" s="82"/>
      <c r="T269" s="106"/>
      <c r="U269" s="95"/>
      <c r="V269" s="61"/>
    </row>
    <row r="270" spans="1:22" s="33" customFormat="1" x14ac:dyDescent="0.3">
      <c r="A270" s="108"/>
      <c r="B270" s="108"/>
      <c r="C270" s="93"/>
      <c r="D270" s="46"/>
      <c r="E270" s="93"/>
      <c r="F270" s="91"/>
      <c r="G270" s="91"/>
      <c r="H270" s="91"/>
      <c r="I270" s="91" t="str">
        <f>'IV skyrius I skirsnis'!O61</f>
        <v>(2029)</v>
      </c>
      <c r="J270" s="81"/>
      <c r="K270" s="82"/>
      <c r="L270" s="82"/>
      <c r="M270" s="106"/>
      <c r="N270" s="106"/>
      <c r="O270" s="106"/>
      <c r="P270" s="106"/>
      <c r="Q270" s="82"/>
      <c r="R270" s="82"/>
      <c r="S270" s="82"/>
      <c r="T270" s="106"/>
      <c r="U270" s="95"/>
      <c r="V270" s="93"/>
    </row>
    <row r="271" spans="1:22" s="33" customFormat="1" ht="107.4" customHeight="1" x14ac:dyDescent="0.3">
      <c r="A271" s="76"/>
      <c r="B271" s="76"/>
      <c r="C271" s="61" t="s">
        <v>293</v>
      </c>
      <c r="D271" s="46"/>
      <c r="E271" s="61" t="s">
        <v>294</v>
      </c>
      <c r="F271" s="89" t="s">
        <v>246</v>
      </c>
      <c r="G271" s="89">
        <v>0</v>
      </c>
      <c r="H271" s="89" t="s">
        <v>246</v>
      </c>
      <c r="I271" s="89">
        <f>'IV skyrius I skirsnis'!O64</f>
        <v>524</v>
      </c>
      <c r="J271" s="81"/>
      <c r="K271" s="82"/>
      <c r="L271" s="82"/>
      <c r="M271" s="106"/>
      <c r="N271" s="106"/>
      <c r="O271" s="106"/>
      <c r="P271" s="106"/>
      <c r="Q271" s="82"/>
      <c r="R271" s="82"/>
      <c r="S271" s="82"/>
      <c r="T271" s="106"/>
      <c r="U271" s="95"/>
      <c r="V271" s="61"/>
    </row>
    <row r="272" spans="1:22" s="33" customFormat="1" x14ac:dyDescent="0.3">
      <c r="A272" s="108"/>
      <c r="B272" s="108"/>
      <c r="C272" s="93"/>
      <c r="D272" s="46"/>
      <c r="E272" s="93"/>
      <c r="F272" s="91"/>
      <c r="G272" s="91"/>
      <c r="H272" s="91"/>
      <c r="I272" s="91" t="str">
        <f>'IV skyrius I skirsnis'!O65</f>
        <v>(2029)</v>
      </c>
      <c r="J272" s="81"/>
      <c r="K272" s="82"/>
      <c r="L272" s="82"/>
      <c r="M272" s="106"/>
      <c r="N272" s="106"/>
      <c r="O272" s="106"/>
      <c r="P272" s="106"/>
      <c r="Q272" s="82"/>
      <c r="R272" s="82"/>
      <c r="S272" s="82"/>
      <c r="T272" s="106"/>
      <c r="U272" s="95"/>
      <c r="V272" s="93"/>
    </row>
    <row r="273" spans="1:22" s="33" customFormat="1" ht="36" x14ac:dyDescent="0.3">
      <c r="A273" s="108"/>
      <c r="B273" s="108"/>
      <c r="C273" s="61" t="s">
        <v>295</v>
      </c>
      <c r="D273" s="46"/>
      <c r="E273" s="61" t="s">
        <v>296</v>
      </c>
      <c r="F273" s="89" t="s">
        <v>246</v>
      </c>
      <c r="G273" s="89">
        <v>0</v>
      </c>
      <c r="H273" s="89" t="s">
        <v>246</v>
      </c>
      <c r="I273" s="89">
        <f>'IV skyrius I skirsnis'!O66</f>
        <v>215</v>
      </c>
      <c r="J273" s="81"/>
      <c r="K273" s="82"/>
      <c r="L273" s="82"/>
      <c r="M273" s="106"/>
      <c r="N273" s="106"/>
      <c r="O273" s="106"/>
      <c r="P273" s="106"/>
      <c r="Q273" s="82"/>
      <c r="R273" s="82"/>
      <c r="S273" s="82"/>
      <c r="T273" s="106"/>
      <c r="U273" s="95"/>
      <c r="V273" s="61"/>
    </row>
    <row r="274" spans="1:22" s="33" customFormat="1" x14ac:dyDescent="0.3">
      <c r="A274" s="109"/>
      <c r="B274" s="109"/>
      <c r="C274" s="93"/>
      <c r="D274" s="46"/>
      <c r="E274" s="93"/>
      <c r="F274" s="91"/>
      <c r="G274" s="91"/>
      <c r="H274" s="91"/>
      <c r="I274" s="91" t="str">
        <f>'IV skyrius I skirsnis'!O67</f>
        <v>(2029)</v>
      </c>
      <c r="J274" s="84"/>
      <c r="K274" s="85"/>
      <c r="L274" s="85"/>
      <c r="M274" s="101"/>
      <c r="N274" s="101"/>
      <c r="O274" s="101"/>
      <c r="P274" s="101"/>
      <c r="Q274" s="85"/>
      <c r="R274" s="85"/>
      <c r="S274" s="85"/>
      <c r="T274" s="101"/>
      <c r="U274" s="102"/>
      <c r="V274" s="93"/>
    </row>
    <row r="275" spans="1:22" x14ac:dyDescent="0.3">
      <c r="A275" s="104" t="e" cm="1">
        <f t="array" ref="A275">'II skyrius'!#REF!</f>
        <v>#REF!</v>
      </c>
      <c r="B275" s="104" t="e" cm="1">
        <f t="array" ref="B275">'II skyrius'!#REF!</f>
        <v>#REF!</v>
      </c>
      <c r="C275" s="84"/>
      <c r="D275" s="85"/>
      <c r="E275" s="85"/>
      <c r="F275" s="101"/>
      <c r="G275" s="101"/>
      <c r="H275" s="101"/>
      <c r="I275" s="102"/>
      <c r="J275" s="64">
        <f>J295</f>
        <v>0</v>
      </c>
      <c r="K275" s="64">
        <f t="shared" ref="K275:U275" si="29">K295</f>
        <v>0</v>
      </c>
      <c r="L275" s="64">
        <f t="shared" si="29"/>
        <v>0</v>
      </c>
      <c r="M275" s="64">
        <f t="shared" si="29"/>
        <v>0</v>
      </c>
      <c r="N275" s="64">
        <f t="shared" si="29"/>
        <v>0</v>
      </c>
      <c r="O275" s="64">
        <f t="shared" si="29"/>
        <v>0</v>
      </c>
      <c r="P275" s="64">
        <f t="shared" si="29"/>
        <v>0</v>
      </c>
      <c r="Q275" s="64">
        <f t="shared" si="29"/>
        <v>0</v>
      </c>
      <c r="R275" s="64">
        <f t="shared" si="29"/>
        <v>0</v>
      </c>
      <c r="S275" s="64">
        <f t="shared" si="29"/>
        <v>0</v>
      </c>
      <c r="T275" s="64">
        <f t="shared" si="29"/>
        <v>0</v>
      </c>
      <c r="U275" s="64">
        <f t="shared" si="29"/>
        <v>0</v>
      </c>
      <c r="V275" s="46"/>
    </row>
    <row r="276" spans="1:22" hidden="1" x14ac:dyDescent="0.3">
      <c r="A276" s="76"/>
      <c r="B276" s="76"/>
      <c r="C276" s="46"/>
      <c r="D276" s="46"/>
      <c r="E276" s="46"/>
      <c r="F276" s="59"/>
      <c r="G276" s="59"/>
      <c r="H276" s="66"/>
      <c r="I276" s="66"/>
      <c r="J276" s="61"/>
      <c r="K276" s="61"/>
      <c r="L276" s="61"/>
      <c r="M276" s="61"/>
      <c r="N276" s="61"/>
      <c r="O276" s="61"/>
      <c r="P276" s="61"/>
      <c r="Q276" s="61"/>
      <c r="R276" s="61"/>
      <c r="S276" s="61"/>
      <c r="T276" s="61"/>
      <c r="U276" s="61"/>
      <c r="V276" s="46"/>
    </row>
    <row r="277" spans="1:22" hidden="1" x14ac:dyDescent="0.3">
      <c r="A277" s="58"/>
      <c r="B277" s="58"/>
      <c r="C277" s="46"/>
      <c r="D277" s="46"/>
      <c r="E277" s="46"/>
      <c r="F277" s="59"/>
      <c r="G277" s="59"/>
      <c r="H277" s="59"/>
      <c r="I277" s="59"/>
      <c r="J277" s="61"/>
      <c r="K277" s="61"/>
      <c r="L277" s="61"/>
      <c r="M277" s="61"/>
      <c r="N277" s="61"/>
      <c r="O277" s="61"/>
      <c r="P277" s="61"/>
      <c r="Q277" s="61"/>
      <c r="R277" s="61"/>
      <c r="S277" s="61"/>
      <c r="T277" s="61"/>
      <c r="U277" s="61"/>
      <c r="V277" s="46"/>
    </row>
    <row r="278" spans="1:22" hidden="1" x14ac:dyDescent="0.3">
      <c r="A278" s="58"/>
      <c r="B278" s="58"/>
      <c r="C278" s="46"/>
      <c r="D278" s="46"/>
      <c r="E278" s="46"/>
      <c r="F278" s="59"/>
      <c r="G278" s="59"/>
      <c r="H278" s="59"/>
      <c r="I278" s="59"/>
      <c r="J278" s="61"/>
      <c r="K278" s="61"/>
      <c r="L278" s="61"/>
      <c r="M278" s="61"/>
      <c r="N278" s="61"/>
      <c r="O278" s="61"/>
      <c r="P278" s="61"/>
      <c r="Q278" s="61"/>
      <c r="R278" s="61"/>
      <c r="S278" s="61"/>
      <c r="T278" s="61"/>
      <c r="U278" s="61"/>
      <c r="V278" s="46"/>
    </row>
    <row r="279" spans="1:22" hidden="1" x14ac:dyDescent="0.3">
      <c r="A279" s="58"/>
      <c r="B279" s="58"/>
      <c r="C279" s="46"/>
      <c r="D279" s="46"/>
      <c r="E279" s="46"/>
      <c r="F279" s="59"/>
      <c r="G279" s="59"/>
      <c r="H279" s="59"/>
      <c r="I279" s="59"/>
      <c r="J279" s="61"/>
      <c r="K279" s="61"/>
      <c r="L279" s="61"/>
      <c r="M279" s="61"/>
      <c r="N279" s="61"/>
      <c r="O279" s="61"/>
      <c r="P279" s="61"/>
      <c r="Q279" s="61"/>
      <c r="R279" s="61"/>
      <c r="S279" s="61"/>
      <c r="T279" s="61"/>
      <c r="U279" s="61"/>
      <c r="V279" s="46"/>
    </row>
    <row r="280" spans="1:22" hidden="1" x14ac:dyDescent="0.3">
      <c r="A280" s="58"/>
      <c r="B280" s="58"/>
      <c r="C280" s="46"/>
      <c r="D280" s="46"/>
      <c r="E280" s="46"/>
      <c r="F280" s="59"/>
      <c r="G280" s="59"/>
      <c r="H280" s="59"/>
      <c r="I280" s="59"/>
      <c r="J280" s="61"/>
      <c r="K280" s="61"/>
      <c r="L280" s="61"/>
      <c r="M280" s="61"/>
      <c r="N280" s="61"/>
      <c r="O280" s="61"/>
      <c r="P280" s="61"/>
      <c r="Q280" s="61"/>
      <c r="R280" s="61"/>
      <c r="S280" s="61"/>
      <c r="T280" s="61"/>
      <c r="U280" s="61"/>
      <c r="V280" s="46"/>
    </row>
    <row r="281" spans="1:22" hidden="1" x14ac:dyDescent="0.3">
      <c r="A281" s="58"/>
      <c r="B281" s="58"/>
      <c r="C281" s="46"/>
      <c r="D281" s="46"/>
      <c r="E281" s="46"/>
      <c r="F281" s="59"/>
      <c r="G281" s="59"/>
      <c r="H281" s="59"/>
      <c r="I281" s="59"/>
      <c r="J281" s="61"/>
      <c r="K281" s="61"/>
      <c r="L281" s="61"/>
      <c r="M281" s="61"/>
      <c r="N281" s="61"/>
      <c r="O281" s="61"/>
      <c r="P281" s="61"/>
      <c r="Q281" s="61"/>
      <c r="R281" s="61"/>
      <c r="S281" s="61"/>
      <c r="T281" s="61"/>
      <c r="U281" s="61"/>
      <c r="V281" s="46"/>
    </row>
    <row r="282" spans="1:22" hidden="1" x14ac:dyDescent="0.3">
      <c r="A282" s="58"/>
      <c r="B282" s="58"/>
      <c r="C282" s="46"/>
      <c r="D282" s="46"/>
      <c r="E282" s="46"/>
      <c r="F282" s="59"/>
      <c r="G282" s="59"/>
      <c r="H282" s="59"/>
      <c r="I282" s="59"/>
      <c r="J282" s="61"/>
      <c r="K282" s="61"/>
      <c r="L282" s="61"/>
      <c r="M282" s="61"/>
      <c r="N282" s="61"/>
      <c r="O282" s="61"/>
      <c r="P282" s="61"/>
      <c r="Q282" s="61"/>
      <c r="R282" s="61"/>
      <c r="S282" s="61"/>
      <c r="T282" s="61"/>
      <c r="U282" s="61"/>
      <c r="V282" s="46"/>
    </row>
    <row r="283" spans="1:22" s="33" customFormat="1" ht="96" x14ac:dyDescent="0.3">
      <c r="A283" s="76"/>
      <c r="B283" s="76"/>
      <c r="C283" s="103" t="s">
        <v>297</v>
      </c>
      <c r="D283" s="46"/>
      <c r="E283" s="61" t="s">
        <v>220</v>
      </c>
      <c r="F283" s="89" t="e">
        <f>'II skyrius'!#REF!</f>
        <v>#REF!</v>
      </c>
      <c r="G283" s="89">
        <v>0</v>
      </c>
      <c r="H283" s="89" t="e">
        <f>'II skyrius'!#REF!</f>
        <v>#REF!</v>
      </c>
      <c r="I283" s="89" t="e">
        <f>'II skyrius'!#REF!</f>
        <v>#REF!</v>
      </c>
      <c r="J283" s="78"/>
      <c r="K283" s="79"/>
      <c r="L283" s="79"/>
      <c r="M283" s="79"/>
      <c r="N283" s="79"/>
      <c r="O283" s="79"/>
      <c r="P283" s="79"/>
      <c r="Q283" s="79"/>
      <c r="R283" s="79"/>
      <c r="S283" s="79"/>
      <c r="T283" s="79"/>
      <c r="U283" s="80"/>
      <c r="V283" s="61"/>
    </row>
    <row r="284" spans="1:22" s="33" customFormat="1" hidden="1" x14ac:dyDescent="0.3">
      <c r="A284" s="76"/>
      <c r="B284" s="76"/>
      <c r="C284" s="67"/>
      <c r="D284" s="46"/>
      <c r="E284" s="92">
        <v>0</v>
      </c>
      <c r="F284" s="67" t="e">
        <f>'II skyrius'!#REF!</f>
        <v>#REF!</v>
      </c>
      <c r="G284" s="67"/>
      <c r="H284" s="67"/>
      <c r="I284" s="67"/>
      <c r="J284" s="81"/>
      <c r="K284" s="82"/>
      <c r="L284" s="82"/>
      <c r="M284" s="82"/>
      <c r="N284" s="82"/>
      <c r="O284" s="82"/>
      <c r="P284" s="82"/>
      <c r="Q284" s="82"/>
      <c r="R284" s="82"/>
      <c r="S284" s="82"/>
      <c r="T284" s="82"/>
      <c r="U284" s="83"/>
      <c r="V284" s="92"/>
    </row>
    <row r="285" spans="1:22" s="33" customFormat="1" x14ac:dyDescent="0.3">
      <c r="A285" s="108"/>
      <c r="B285" s="108"/>
      <c r="C285" s="91"/>
      <c r="D285" s="46"/>
      <c r="E285" s="93"/>
      <c r="F285" s="90" t="e">
        <f>'II skyrius'!#REF!</f>
        <v>#REF!</v>
      </c>
      <c r="G285" s="91"/>
      <c r="H285" s="91" t="e">
        <f>'II skyrius'!#REF!</f>
        <v>#REF!</v>
      </c>
      <c r="I285" s="91" t="e">
        <f>'II skyrius'!#REF!</f>
        <v>#REF!</v>
      </c>
      <c r="J285" s="81"/>
      <c r="K285" s="82"/>
      <c r="L285" s="82"/>
      <c r="M285" s="82"/>
      <c r="N285" s="82"/>
      <c r="O285" s="82"/>
      <c r="P285" s="82"/>
      <c r="Q285" s="82"/>
      <c r="R285" s="82"/>
      <c r="S285" s="82"/>
      <c r="T285" s="82"/>
      <c r="U285" s="83"/>
      <c r="V285" s="93"/>
    </row>
    <row r="286" spans="1:22" s="33" customFormat="1" ht="84" x14ac:dyDescent="0.3">
      <c r="A286" s="76"/>
      <c r="B286" s="76"/>
      <c r="C286" s="103" t="s">
        <v>213</v>
      </c>
      <c r="D286" s="46"/>
      <c r="E286" s="61" t="s">
        <v>73</v>
      </c>
      <c r="F286" s="89" t="e">
        <f>'II skyrius'!#REF!</f>
        <v>#REF!</v>
      </c>
      <c r="G286" s="89">
        <v>0</v>
      </c>
      <c r="H286" s="89" t="e">
        <f>'II skyrius'!#REF!</f>
        <v>#REF!</v>
      </c>
      <c r="I286" s="89" t="e">
        <f>'II skyrius'!#REF!</f>
        <v>#REF!</v>
      </c>
      <c r="J286" s="81"/>
      <c r="K286" s="82"/>
      <c r="L286" s="82"/>
      <c r="M286" s="82"/>
      <c r="N286" s="82"/>
      <c r="O286" s="82"/>
      <c r="P286" s="82"/>
      <c r="Q286" s="82"/>
      <c r="R286" s="82"/>
      <c r="S286" s="82"/>
      <c r="T286" s="82"/>
      <c r="U286" s="83"/>
      <c r="V286" s="61"/>
    </row>
    <row r="287" spans="1:22" s="33" customFormat="1" hidden="1" x14ac:dyDescent="0.3">
      <c r="A287" s="76"/>
      <c r="B287" s="76"/>
      <c r="C287" s="67"/>
      <c r="D287" s="46"/>
      <c r="E287" s="92">
        <v>0</v>
      </c>
      <c r="F287" s="67" t="e">
        <f>'II skyrius'!#REF!</f>
        <v>#REF!</v>
      </c>
      <c r="G287" s="67"/>
      <c r="H287" s="67"/>
      <c r="I287" s="67"/>
      <c r="J287" s="81"/>
      <c r="K287" s="82"/>
      <c r="L287" s="82"/>
      <c r="M287" s="82"/>
      <c r="N287" s="82"/>
      <c r="O287" s="82"/>
      <c r="P287" s="82"/>
      <c r="Q287" s="82"/>
      <c r="R287" s="82"/>
      <c r="S287" s="82"/>
      <c r="T287" s="82"/>
      <c r="U287" s="83"/>
      <c r="V287" s="92"/>
    </row>
    <row r="288" spans="1:22" s="33" customFormat="1" x14ac:dyDescent="0.3">
      <c r="A288" s="108"/>
      <c r="B288" s="108"/>
      <c r="C288" s="91"/>
      <c r="D288" s="46"/>
      <c r="E288" s="93"/>
      <c r="F288" s="90" t="e">
        <f>'II skyrius'!#REF!</f>
        <v>#REF!</v>
      </c>
      <c r="G288" s="91"/>
      <c r="H288" s="91" t="e">
        <f>'II skyrius'!#REF!</f>
        <v>#REF!</v>
      </c>
      <c r="I288" s="91" t="e">
        <f>'II skyrius'!#REF!</f>
        <v>#REF!</v>
      </c>
      <c r="J288" s="81"/>
      <c r="K288" s="82"/>
      <c r="L288" s="82"/>
      <c r="M288" s="82"/>
      <c r="N288" s="82"/>
      <c r="O288" s="82"/>
      <c r="P288" s="82"/>
      <c r="Q288" s="82"/>
      <c r="R288" s="82"/>
      <c r="S288" s="82"/>
      <c r="T288" s="82"/>
      <c r="U288" s="83"/>
      <c r="V288" s="93"/>
    </row>
    <row r="289" spans="1:22" s="33" customFormat="1" ht="60" x14ac:dyDescent="0.3">
      <c r="A289" s="76"/>
      <c r="B289" s="76"/>
      <c r="C289" s="103" t="s">
        <v>212</v>
      </c>
      <c r="D289" s="46"/>
      <c r="E289" s="61" t="s">
        <v>75</v>
      </c>
      <c r="F289" s="89" t="e">
        <f>'II skyrius'!#REF!</f>
        <v>#REF!</v>
      </c>
      <c r="G289" s="89">
        <v>0</v>
      </c>
      <c r="H289" s="89" t="e">
        <f>'II skyrius'!#REF!</f>
        <v>#REF!</v>
      </c>
      <c r="I289" s="89" t="e">
        <f>'II skyrius'!#REF!</f>
        <v>#REF!</v>
      </c>
      <c r="J289" s="81"/>
      <c r="K289" s="82"/>
      <c r="L289" s="82"/>
      <c r="M289" s="82"/>
      <c r="N289" s="82"/>
      <c r="O289" s="82"/>
      <c r="P289" s="82"/>
      <c r="Q289" s="82"/>
      <c r="R289" s="82"/>
      <c r="S289" s="82"/>
      <c r="T289" s="82"/>
      <c r="U289" s="83"/>
      <c r="V289" s="61"/>
    </row>
    <row r="290" spans="1:22" s="33" customFormat="1" hidden="1" x14ac:dyDescent="0.3">
      <c r="A290" s="76"/>
      <c r="B290" s="76"/>
      <c r="C290" s="67"/>
      <c r="D290" s="46"/>
      <c r="E290" s="92">
        <v>0</v>
      </c>
      <c r="F290" s="67" t="e">
        <f>'II skyrius'!#REF!</f>
        <v>#REF!</v>
      </c>
      <c r="G290" s="67"/>
      <c r="H290" s="67"/>
      <c r="I290" s="67"/>
      <c r="J290" s="81"/>
      <c r="K290" s="82"/>
      <c r="L290" s="82"/>
      <c r="M290" s="82"/>
      <c r="N290" s="82"/>
      <c r="O290" s="82"/>
      <c r="P290" s="82"/>
      <c r="Q290" s="82"/>
      <c r="R290" s="82"/>
      <c r="S290" s="82"/>
      <c r="T290" s="82"/>
      <c r="U290" s="83"/>
      <c r="V290" s="92"/>
    </row>
    <row r="291" spans="1:22" s="33" customFormat="1" x14ac:dyDescent="0.3">
      <c r="A291" s="108"/>
      <c r="B291" s="108"/>
      <c r="C291" s="91"/>
      <c r="D291" s="46"/>
      <c r="E291" s="93"/>
      <c r="F291" s="90" t="e">
        <f>'II skyrius'!#REF!</f>
        <v>#REF!</v>
      </c>
      <c r="G291" s="91"/>
      <c r="H291" s="91" t="e">
        <f>'II skyrius'!#REF!</f>
        <v>#REF!</v>
      </c>
      <c r="I291" s="91" t="e">
        <f>'II skyrius'!#REF!</f>
        <v>#REF!</v>
      </c>
      <c r="J291" s="81"/>
      <c r="K291" s="82"/>
      <c r="L291" s="82"/>
      <c r="M291" s="82"/>
      <c r="N291" s="82"/>
      <c r="O291" s="82"/>
      <c r="P291" s="82"/>
      <c r="Q291" s="82"/>
      <c r="R291" s="82"/>
      <c r="S291" s="82"/>
      <c r="T291" s="82"/>
      <c r="U291" s="83"/>
      <c r="V291" s="93"/>
    </row>
    <row r="292" spans="1:22" s="33" customFormat="1" ht="60" x14ac:dyDescent="0.3">
      <c r="A292" s="76"/>
      <c r="B292" s="76"/>
      <c r="C292" s="103" t="s">
        <v>214</v>
      </c>
      <c r="D292" s="46"/>
      <c r="E292" s="61" t="s">
        <v>76</v>
      </c>
      <c r="F292" s="89" t="e">
        <f>'II skyrius'!#REF!</f>
        <v>#REF!</v>
      </c>
      <c r="G292" s="89">
        <v>0</v>
      </c>
      <c r="H292" s="89" t="e">
        <f>'II skyrius'!#REF!</f>
        <v>#REF!</v>
      </c>
      <c r="I292" s="89" t="e">
        <f>'II skyrius'!#REF!</f>
        <v>#REF!</v>
      </c>
      <c r="J292" s="81"/>
      <c r="K292" s="82"/>
      <c r="L292" s="82"/>
      <c r="M292" s="82"/>
      <c r="N292" s="82"/>
      <c r="O292" s="82"/>
      <c r="P292" s="82"/>
      <c r="Q292" s="82"/>
      <c r="R292" s="82"/>
      <c r="S292" s="82"/>
      <c r="T292" s="82"/>
      <c r="U292" s="83"/>
      <c r="V292" s="61"/>
    </row>
    <row r="293" spans="1:22" s="33" customFormat="1" hidden="1" x14ac:dyDescent="0.3">
      <c r="A293" s="76"/>
      <c r="B293" s="76"/>
      <c r="C293" s="67"/>
      <c r="D293" s="46"/>
      <c r="E293" s="92">
        <v>0</v>
      </c>
      <c r="F293" s="67" t="e">
        <f>'II skyrius'!#REF!</f>
        <v>#REF!</v>
      </c>
      <c r="G293" s="67"/>
      <c r="H293" s="67"/>
      <c r="I293" s="67"/>
      <c r="J293" s="81"/>
      <c r="K293" s="82"/>
      <c r="L293" s="82"/>
      <c r="M293" s="82"/>
      <c r="N293" s="82"/>
      <c r="O293" s="82"/>
      <c r="P293" s="82"/>
      <c r="Q293" s="82"/>
      <c r="R293" s="82"/>
      <c r="S293" s="82"/>
      <c r="T293" s="82"/>
      <c r="U293" s="83"/>
      <c r="V293" s="92"/>
    </row>
    <row r="294" spans="1:22" s="33" customFormat="1" x14ac:dyDescent="0.3">
      <c r="A294" s="108"/>
      <c r="B294" s="108"/>
      <c r="C294" s="91"/>
      <c r="D294" s="46"/>
      <c r="E294" s="93"/>
      <c r="F294" s="90" t="e">
        <f>'II skyrius'!#REF!</f>
        <v>#REF!</v>
      </c>
      <c r="G294" s="91"/>
      <c r="H294" s="91" t="e">
        <f>'II skyrius'!#REF!</f>
        <v>#REF!</v>
      </c>
      <c r="I294" s="91" t="e">
        <f>'II skyrius'!#REF!</f>
        <v>#REF!</v>
      </c>
      <c r="J294" s="81"/>
      <c r="K294" s="82"/>
      <c r="L294" s="82"/>
      <c r="M294" s="82"/>
      <c r="N294" s="82"/>
      <c r="O294" s="82"/>
      <c r="P294" s="82"/>
      <c r="Q294" s="82"/>
      <c r="R294" s="82"/>
      <c r="S294" s="82"/>
      <c r="T294" s="82"/>
      <c r="U294" s="83"/>
      <c r="V294" s="93"/>
    </row>
    <row r="295" spans="1:22" x14ac:dyDescent="0.3">
      <c r="A295" s="58" t="s">
        <v>298</v>
      </c>
      <c r="B295" s="58" t="e">
        <f>'III skyrius'!#REF!</f>
        <v>#REF!</v>
      </c>
      <c r="C295" s="84"/>
      <c r="D295" s="85"/>
      <c r="E295" s="85"/>
      <c r="F295" s="101"/>
      <c r="G295" s="101"/>
      <c r="H295" s="101"/>
      <c r="I295" s="102"/>
      <c r="J295" s="62">
        <v>0</v>
      </c>
      <c r="K295" s="62">
        <v>0</v>
      </c>
      <c r="L295" s="62">
        <v>0</v>
      </c>
      <c r="M295" s="62">
        <v>0</v>
      </c>
      <c r="N295" s="62">
        <v>0</v>
      </c>
      <c r="O295" s="62">
        <v>0</v>
      </c>
      <c r="P295" s="62">
        <v>0</v>
      </c>
      <c r="Q295" s="62">
        <v>0</v>
      </c>
      <c r="R295" s="62">
        <v>0</v>
      </c>
      <c r="S295" s="62">
        <v>0</v>
      </c>
      <c r="T295" s="62">
        <v>0</v>
      </c>
      <c r="U295" s="62">
        <v>0</v>
      </c>
      <c r="V295" s="46"/>
    </row>
    <row r="296" spans="1:22" hidden="1" x14ac:dyDescent="0.3">
      <c r="A296" s="36"/>
      <c r="B296" s="36"/>
      <c r="C296" s="37"/>
      <c r="D296" s="37"/>
      <c r="E296" s="38"/>
      <c r="F296" s="45"/>
      <c r="G296" s="45"/>
      <c r="H296" s="45"/>
      <c r="I296" s="45"/>
      <c r="J296" s="44"/>
      <c r="K296" s="44"/>
      <c r="L296" s="44"/>
      <c r="M296" s="44"/>
      <c r="N296" s="44"/>
      <c r="O296" s="44"/>
      <c r="P296" s="44"/>
      <c r="Q296" s="44"/>
      <c r="R296" s="44"/>
      <c r="S296" s="44"/>
      <c r="T296" s="44"/>
      <c r="U296" s="44"/>
      <c r="V296" s="37"/>
    </row>
    <row r="297" spans="1:22" hidden="1" x14ac:dyDescent="0.3">
      <c r="A297" s="36"/>
      <c r="B297" s="36"/>
      <c r="C297" s="37"/>
      <c r="D297" s="37"/>
      <c r="E297" s="38"/>
      <c r="F297" s="45"/>
      <c r="G297" s="45"/>
      <c r="H297" s="45"/>
      <c r="I297" s="45"/>
      <c r="J297" s="44"/>
      <c r="K297" s="44"/>
      <c r="L297" s="44"/>
      <c r="M297" s="44"/>
      <c r="N297" s="44"/>
      <c r="O297" s="44"/>
      <c r="P297" s="44"/>
      <c r="Q297" s="44"/>
      <c r="R297" s="44"/>
      <c r="S297" s="44"/>
      <c r="T297" s="44"/>
      <c r="U297" s="44"/>
      <c r="V297" s="37"/>
    </row>
    <row r="298" spans="1:22" hidden="1" x14ac:dyDescent="0.3">
      <c r="A298" s="36"/>
      <c r="B298" s="36"/>
      <c r="C298" s="37"/>
      <c r="D298" s="37"/>
      <c r="E298" s="38"/>
      <c r="F298" s="45"/>
      <c r="G298" s="45"/>
      <c r="H298" s="45"/>
      <c r="I298" s="45"/>
      <c r="J298" s="44"/>
      <c r="K298" s="44"/>
      <c r="L298" s="44"/>
      <c r="M298" s="44"/>
      <c r="N298" s="44"/>
      <c r="O298" s="44"/>
      <c r="P298" s="44"/>
      <c r="Q298" s="44"/>
      <c r="R298" s="44"/>
      <c r="S298" s="44"/>
      <c r="T298" s="44"/>
      <c r="U298" s="44"/>
      <c r="V298" s="37"/>
    </row>
    <row r="299" spans="1:22" x14ac:dyDescent="0.3">
      <c r="I299" s="116" t="s">
        <v>299</v>
      </c>
      <c r="J299" s="117" t="e">
        <f t="shared" ref="J299:U299" si="30">J12+J76</f>
        <v>#REF!</v>
      </c>
      <c r="K299" s="117" t="e">
        <f t="shared" si="30"/>
        <v>#REF!</v>
      </c>
      <c r="L299" s="117" t="e">
        <f t="shared" si="30"/>
        <v>#REF!</v>
      </c>
      <c r="M299" s="117" t="e">
        <f t="shared" si="30"/>
        <v>#REF!</v>
      </c>
      <c r="N299" s="117">
        <f t="shared" si="30"/>
        <v>0</v>
      </c>
      <c r="O299" s="117">
        <f t="shared" si="30"/>
        <v>0</v>
      </c>
      <c r="P299" s="117">
        <f t="shared" si="30"/>
        <v>0</v>
      </c>
      <c r="Q299" s="117">
        <f t="shared" si="30"/>
        <v>0</v>
      </c>
      <c r="R299" s="117">
        <f t="shared" si="30"/>
        <v>0</v>
      </c>
      <c r="S299" s="117">
        <f t="shared" si="30"/>
        <v>0</v>
      </c>
      <c r="T299" s="117">
        <f t="shared" si="30"/>
        <v>0</v>
      </c>
      <c r="U299" s="117">
        <f t="shared" si="30"/>
        <v>0</v>
      </c>
    </row>
    <row r="301" spans="1:22" ht="65.25" customHeight="1" x14ac:dyDescent="0.3">
      <c r="A301" s="504" t="s">
        <v>300</v>
      </c>
      <c r="B301" s="504"/>
      <c r="C301" s="504"/>
      <c r="D301" s="504"/>
      <c r="E301" s="504"/>
      <c r="F301" s="504"/>
      <c r="G301" s="504"/>
      <c r="H301" s="520" t="e">
        <f>K302</f>
        <v>#REF!</v>
      </c>
      <c r="I301" s="521"/>
      <c r="J301" s="521"/>
      <c r="K301" s="521"/>
      <c r="L301" s="521"/>
      <c r="M301" s="521"/>
    </row>
    <row r="302" spans="1:22" ht="65.25" hidden="1" customHeight="1" x14ac:dyDescent="0.3">
      <c r="A302" s="39"/>
      <c r="B302" s="39"/>
      <c r="C302" s="39"/>
      <c r="D302" s="39"/>
      <c r="E302" s="39"/>
      <c r="F302" s="39"/>
      <c r="G302" s="39"/>
      <c r="H302" s="70"/>
      <c r="I302" s="40"/>
      <c r="J302" s="40"/>
      <c r="K302" s="40" t="e">
        <f>K299*L302/M302</f>
        <v>#REF!</v>
      </c>
      <c r="L302" s="40">
        <v>100</v>
      </c>
      <c r="M302" s="71">
        <v>263170500</v>
      </c>
    </row>
    <row r="303" spans="1:22" ht="65.25" customHeight="1" x14ac:dyDescent="0.3">
      <c r="A303" s="504" t="s">
        <v>301</v>
      </c>
      <c r="B303" s="504"/>
      <c r="C303" s="504"/>
      <c r="D303" s="504"/>
      <c r="E303" s="504"/>
      <c r="F303" s="504"/>
      <c r="G303" s="504"/>
      <c r="H303" s="505">
        <v>0</v>
      </c>
      <c r="I303" s="506"/>
      <c r="J303" s="506"/>
      <c r="K303" s="506"/>
      <c r="L303" s="506"/>
      <c r="M303" s="506"/>
    </row>
    <row r="304" spans="1:22" ht="65.25" customHeight="1" x14ac:dyDescent="0.3">
      <c r="A304" s="504" t="s">
        <v>302</v>
      </c>
      <c r="B304" s="504"/>
      <c r="C304" s="504"/>
      <c r="D304" s="504"/>
      <c r="E304" s="504"/>
      <c r="F304" s="504"/>
      <c r="G304" s="504"/>
      <c r="H304" s="505">
        <v>0</v>
      </c>
      <c r="I304" s="506"/>
      <c r="J304" s="506"/>
      <c r="K304" s="506"/>
      <c r="L304" s="506"/>
      <c r="M304" s="506"/>
    </row>
    <row r="306" spans="1:1" x14ac:dyDescent="0.3">
      <c r="A306" s="50" t="s">
        <v>303</v>
      </c>
    </row>
    <row r="307" spans="1:1" ht="17.399999999999999" x14ac:dyDescent="0.3">
      <c r="A307" s="50" t="s">
        <v>304</v>
      </c>
    </row>
    <row r="308" spans="1:1" ht="17.399999999999999" x14ac:dyDescent="0.3">
      <c r="A308" s="50" t="s">
        <v>305</v>
      </c>
    </row>
    <row r="309" spans="1:1" ht="17.399999999999999" x14ac:dyDescent="0.3">
      <c r="A309" s="50" t="s">
        <v>306</v>
      </c>
    </row>
  </sheetData>
  <mergeCells count="16">
    <mergeCell ref="S3:V3"/>
    <mergeCell ref="V1:Y1"/>
    <mergeCell ref="A301:G301"/>
    <mergeCell ref="H301:M301"/>
    <mergeCell ref="A303:G303"/>
    <mergeCell ref="H303:M303"/>
    <mergeCell ref="A304:G304"/>
    <mergeCell ref="H304:M304"/>
    <mergeCell ref="A8:V8"/>
    <mergeCell ref="A9:A10"/>
    <mergeCell ref="B9:B10"/>
    <mergeCell ref="C9:I9"/>
    <mergeCell ref="J9:M9"/>
    <mergeCell ref="N9:Q9"/>
    <mergeCell ref="R9:U9"/>
    <mergeCell ref="V9:V10"/>
  </mergeCells>
  <pageMargins left="0.23622047244094491" right="0.23622047244094491" top="0.74803149606299213" bottom="0.74803149606299213" header="0.31496062992125984" footer="0.31496062992125984"/>
  <pageSetup paperSize="9" scale="60" orientation="landscape" r:id="rId1"/>
  <headerFooter differentFirst="1">
    <oddHeader>&amp;C&amp;"Times New Roman,Regular"&amp;P</oddHeader>
  </headerFooter>
  <rowBreaks count="14" manualBreakCount="14">
    <brk id="33" max="21" man="1"/>
    <brk id="53" max="21" man="1"/>
    <brk id="75" max="21" man="1"/>
    <brk id="118" max="21" man="1"/>
    <brk id="139" max="21" man="1"/>
    <brk id="155" max="21" man="1"/>
    <brk id="176" max="21" man="1"/>
    <brk id="193" max="21" man="1"/>
    <brk id="208" max="16383" man="1"/>
    <brk id="224" max="21" man="1"/>
    <brk id="247" max="21" man="1"/>
    <brk id="258" max="21" man="1"/>
    <brk id="269" max="21" man="1"/>
    <brk id="294"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199C6-17A3-42DD-97BA-D6B4ED827A93}">
  <dimension ref="A1:D25"/>
  <sheetViews>
    <sheetView view="pageBreakPreview" topLeftCell="A16" zoomScale="60" zoomScaleNormal="60" workbookViewId="0">
      <selection activeCell="F326" sqref="F326"/>
    </sheetView>
  </sheetViews>
  <sheetFormatPr defaultColWidth="9.109375" defaultRowHeight="14.4" x14ac:dyDescent="0.3"/>
  <cols>
    <col min="1" max="1" width="8" style="31" customWidth="1"/>
    <col min="2" max="2" width="11.44140625" style="31" customWidth="1"/>
    <col min="3" max="3" width="51.5546875" style="31" bestFit="1" customWidth="1"/>
    <col min="4" max="4" width="79.44140625" style="31" customWidth="1"/>
    <col min="5" max="9" width="9.109375" style="31"/>
    <col min="10" max="10" width="16.44140625" style="31" customWidth="1"/>
    <col min="11" max="11" width="14.5546875" style="31" customWidth="1"/>
    <col min="12" max="12" width="9.109375" style="31"/>
    <col min="13" max="13" width="15.5546875" style="31" customWidth="1"/>
    <col min="14" max="21" width="9.109375" style="31"/>
    <col min="22" max="22" width="16.44140625" style="31" customWidth="1"/>
    <col min="23" max="16384" width="9.109375" style="31"/>
  </cols>
  <sheetData>
    <row r="1" spans="1:4" ht="15.6" x14ac:dyDescent="0.3">
      <c r="A1" s="34"/>
      <c r="B1" s="34"/>
    </row>
    <row r="2" spans="1:4" ht="15.6" x14ac:dyDescent="0.3">
      <c r="A2" s="41" t="s">
        <v>307</v>
      </c>
      <c r="B2" s="41"/>
    </row>
    <row r="3" spans="1:4" ht="54" customHeight="1" x14ac:dyDescent="0.3">
      <c r="A3" s="523" t="s">
        <v>308</v>
      </c>
      <c r="B3" s="525" t="s">
        <v>309</v>
      </c>
      <c r="C3" s="525" t="s">
        <v>310</v>
      </c>
      <c r="D3" s="525" t="s">
        <v>311</v>
      </c>
    </row>
    <row r="4" spans="1:4" ht="33" customHeight="1" x14ac:dyDescent="0.3">
      <c r="A4" s="524"/>
      <c r="B4" s="526"/>
      <c r="C4" s="526"/>
      <c r="D4" s="526"/>
    </row>
    <row r="5" spans="1:4" ht="15" customHeight="1" x14ac:dyDescent="0.3">
      <c r="A5" s="35">
        <v>1</v>
      </c>
      <c r="B5" s="35">
        <v>2</v>
      </c>
      <c r="C5" s="35">
        <v>2</v>
      </c>
      <c r="D5" s="35">
        <v>3</v>
      </c>
    </row>
    <row r="6" spans="1:4" ht="91.2" x14ac:dyDescent="0.3">
      <c r="A6" s="74" t="str">
        <f>'1 lentelė'!A12</f>
        <v>1.</v>
      </c>
      <c r="B6" s="74" t="str">
        <f>'1 lentelė'!B12</f>
        <v>Išnaudoti ekonominį regiono potencialą ir sudaryti sąlygas kurti naujas darbo vietas</v>
      </c>
      <c r="C6" s="72" t="s">
        <v>19</v>
      </c>
      <c r="D6" s="73" t="s">
        <v>312</v>
      </c>
    </row>
    <row r="7" spans="1:4" ht="84" x14ac:dyDescent="0.3">
      <c r="A7" s="76"/>
      <c r="B7" s="76"/>
      <c r="C7" s="72" t="s">
        <v>313</v>
      </c>
      <c r="D7" s="73" t="s">
        <v>314</v>
      </c>
    </row>
    <row r="8" spans="1:4" ht="83.4" customHeight="1" x14ac:dyDescent="0.3">
      <c r="A8" s="76"/>
      <c r="B8" s="76"/>
      <c r="C8" s="118" t="s">
        <v>315</v>
      </c>
      <c r="D8" s="119" t="s">
        <v>316</v>
      </c>
    </row>
    <row r="9" spans="1:4" ht="48" x14ac:dyDescent="0.3">
      <c r="A9" s="76"/>
      <c r="B9" s="76"/>
      <c r="C9" s="118" t="s">
        <v>317</v>
      </c>
      <c r="D9" s="118" t="s">
        <v>318</v>
      </c>
    </row>
    <row r="10" spans="1:4" ht="194.4" x14ac:dyDescent="0.3">
      <c r="A10" s="76"/>
      <c r="B10" s="76"/>
      <c r="C10" s="72" t="s">
        <v>319</v>
      </c>
      <c r="D10" s="72" t="s">
        <v>320</v>
      </c>
    </row>
    <row r="11" spans="1:4" ht="156" x14ac:dyDescent="0.3">
      <c r="A11" s="76"/>
      <c r="B11" s="76"/>
      <c r="C11" s="72" t="s">
        <v>321</v>
      </c>
      <c r="D11" s="72" t="s">
        <v>322</v>
      </c>
    </row>
    <row r="12" spans="1:4" ht="36" x14ac:dyDescent="0.3">
      <c r="A12" s="75"/>
      <c r="B12" s="75"/>
      <c r="C12" s="118" t="s">
        <v>323</v>
      </c>
      <c r="D12" s="118" t="s">
        <v>324</v>
      </c>
    </row>
    <row r="13" spans="1:4" ht="108" x14ac:dyDescent="0.3">
      <c r="A13" s="74" t="str">
        <f>'1 lentelė'!A76</f>
        <v xml:space="preserve">2. </v>
      </c>
      <c r="B13" s="74" t="str">
        <f>'1 lentelė'!B76</f>
        <v>Kurti tvarią regiono aplinką</v>
      </c>
      <c r="C13" s="72" t="s">
        <v>38</v>
      </c>
      <c r="D13" s="72" t="s">
        <v>325</v>
      </c>
    </row>
    <row r="14" spans="1:4" ht="117" customHeight="1" x14ac:dyDescent="0.3">
      <c r="A14" s="76"/>
      <c r="B14" s="76"/>
      <c r="C14" s="118" t="s">
        <v>42</v>
      </c>
      <c r="D14" s="119" t="s">
        <v>316</v>
      </c>
    </row>
    <row r="15" spans="1:4" ht="89.4" customHeight="1" x14ac:dyDescent="0.3">
      <c r="A15" s="76"/>
      <c r="B15" s="76"/>
      <c r="C15" s="72" t="s">
        <v>326</v>
      </c>
      <c r="D15" s="72" t="s">
        <v>327</v>
      </c>
    </row>
    <row r="16" spans="1:4" ht="74.400000000000006" customHeight="1" x14ac:dyDescent="0.3">
      <c r="A16" s="76"/>
      <c r="B16" s="76"/>
      <c r="C16" s="72" t="s">
        <v>328</v>
      </c>
      <c r="D16" s="72" t="s">
        <v>329</v>
      </c>
    </row>
    <row r="17" spans="1:4" ht="85.35" customHeight="1" x14ac:dyDescent="0.3">
      <c r="A17" s="76"/>
      <c r="B17" s="76"/>
      <c r="C17" s="72" t="s">
        <v>47</v>
      </c>
      <c r="D17" s="72" t="s">
        <v>330</v>
      </c>
    </row>
    <row r="18" spans="1:4" ht="87.6" customHeight="1" x14ac:dyDescent="0.3">
      <c r="A18" s="76"/>
      <c r="B18" s="76"/>
      <c r="C18" s="72" t="s">
        <v>49</v>
      </c>
      <c r="D18" s="72" t="s">
        <v>331</v>
      </c>
    </row>
    <row r="19" spans="1:4" ht="75.599999999999994" customHeight="1" x14ac:dyDescent="0.3">
      <c r="A19" s="75"/>
      <c r="B19" s="75"/>
      <c r="C19" s="118" t="s">
        <v>51</v>
      </c>
      <c r="D19" s="119" t="s">
        <v>316</v>
      </c>
    </row>
    <row r="20" spans="1:4" ht="38.4" customHeight="1" x14ac:dyDescent="0.3">
      <c r="A20" s="527" t="s">
        <v>332</v>
      </c>
      <c r="B20" s="527"/>
      <c r="C20" s="527"/>
      <c r="D20" s="527"/>
    </row>
    <row r="21" spans="1:4" ht="68.400000000000006" customHeight="1" x14ac:dyDescent="0.3">
      <c r="A21" s="522" t="s">
        <v>333</v>
      </c>
      <c r="B21" s="522"/>
      <c r="C21" s="522"/>
      <c r="D21" s="522"/>
    </row>
    <row r="22" spans="1:4" ht="35.1" customHeight="1" x14ac:dyDescent="0.3">
      <c r="A22" s="522" t="s">
        <v>334</v>
      </c>
      <c r="B22" s="522"/>
      <c r="C22" s="522"/>
      <c r="D22" s="522"/>
    </row>
    <row r="23" spans="1:4" ht="95.25" customHeight="1" x14ac:dyDescent="0.3">
      <c r="A23" s="522" t="s">
        <v>335</v>
      </c>
      <c r="B23" s="522"/>
      <c r="C23" s="522"/>
      <c r="D23" s="522"/>
    </row>
    <row r="24" spans="1:4" x14ac:dyDescent="0.3">
      <c r="A24" s="522" t="s">
        <v>336</v>
      </c>
      <c r="B24" s="522"/>
      <c r="C24" s="522"/>
      <c r="D24" s="522"/>
    </row>
    <row r="25" spans="1:4" x14ac:dyDescent="0.3">
      <c r="A25" s="77"/>
    </row>
  </sheetData>
  <mergeCells count="9">
    <mergeCell ref="A22:D22"/>
    <mergeCell ref="A23:D23"/>
    <mergeCell ref="A24:D24"/>
    <mergeCell ref="A3:A4"/>
    <mergeCell ref="B3:B4"/>
    <mergeCell ref="C3:C4"/>
    <mergeCell ref="D3:D4"/>
    <mergeCell ref="A20:D20"/>
    <mergeCell ref="A21:D21"/>
  </mergeCells>
  <pageMargins left="0.23622047244094491" right="0.23622047244094491" top="0.74803149606299213" bottom="0.74803149606299213" header="0.31496062992125984" footer="0.31496062992125984"/>
  <pageSetup paperSize="9" scale="90" orientation="landscape" r:id="rId1"/>
  <headerFooter differentFirst="1">
    <oddHeader>&amp;C&amp;"Times New Roman,Regular"&amp;P</oddHeader>
  </headerFooter>
  <rowBreaks count="4" manualBreakCount="4">
    <brk id="9" max="16383" man="1"/>
    <brk id="12" max="16383" man="1"/>
    <brk id="16" max="3" man="1"/>
    <brk id="22"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1C10A0-207C-459D-8879-82BFBF170F2C}">
  <dimension ref="A1:K25"/>
  <sheetViews>
    <sheetView view="pageBreakPreview" topLeftCell="A6" zoomScale="60" zoomScaleNormal="90" workbookViewId="0">
      <selection activeCell="A10" sqref="A10:K10"/>
    </sheetView>
  </sheetViews>
  <sheetFormatPr defaultColWidth="8.88671875" defaultRowHeight="15.6" x14ac:dyDescent="0.3"/>
  <cols>
    <col min="1" max="2" width="8.88671875" style="32"/>
    <col min="3" max="3" width="14.109375" style="32" customWidth="1"/>
    <col min="4" max="9" width="8.88671875" style="32"/>
    <col min="10" max="10" width="16.44140625" style="32" customWidth="1"/>
    <col min="11" max="11" width="50.5546875" style="32" customWidth="1"/>
    <col min="12" max="12" width="8.88671875" style="32"/>
    <col min="13" max="13" width="15.5546875" style="32" customWidth="1"/>
    <col min="14" max="21" width="8.88671875" style="32"/>
    <col min="22" max="22" width="16.44140625" style="32" customWidth="1"/>
    <col min="23" max="16384" width="8.88671875" style="32"/>
  </cols>
  <sheetData>
    <row r="1" spans="1:11" hidden="1" x14ac:dyDescent="0.3"/>
    <row r="2" spans="1:11" hidden="1" x14ac:dyDescent="0.3"/>
    <row r="3" spans="1:11" hidden="1" x14ac:dyDescent="0.3"/>
    <row r="4" spans="1:11" hidden="1" x14ac:dyDescent="0.3"/>
    <row r="5" spans="1:11" hidden="1" x14ac:dyDescent="0.3"/>
    <row r="6" spans="1:11" x14ac:dyDescent="0.3">
      <c r="A6" s="41" t="s">
        <v>337</v>
      </c>
      <c r="C6" s="42"/>
      <c r="D6" s="43"/>
      <c r="E6" s="43"/>
    </row>
    <row r="7" spans="1:11" ht="52.35" customHeight="1" x14ac:dyDescent="0.3">
      <c r="A7" s="532" t="s">
        <v>338</v>
      </c>
      <c r="B7" s="532"/>
      <c r="C7" s="532"/>
      <c r="D7" s="532"/>
      <c r="E7" s="532"/>
      <c r="F7" s="532"/>
      <c r="G7" s="532"/>
      <c r="H7" s="532"/>
      <c r="I7" s="532"/>
      <c r="J7" s="532"/>
      <c r="K7" s="532"/>
    </row>
    <row r="8" spans="1:11" ht="39" customHeight="1" x14ac:dyDescent="0.3">
      <c r="A8" s="530" t="s">
        <v>339</v>
      </c>
      <c r="B8" s="531"/>
      <c r="C8" s="531"/>
      <c r="D8" s="531"/>
      <c r="E8" s="531"/>
      <c r="F8" s="531"/>
      <c r="G8" s="531"/>
      <c r="H8" s="531"/>
      <c r="I8" s="531"/>
      <c r="J8" s="531"/>
      <c r="K8" s="531"/>
    </row>
    <row r="9" spans="1:11" ht="86.4" customHeight="1" x14ac:dyDescent="0.3">
      <c r="A9" s="530" t="s">
        <v>340</v>
      </c>
      <c r="B9" s="531"/>
      <c r="C9" s="531"/>
      <c r="D9" s="531"/>
      <c r="E9" s="531"/>
      <c r="F9" s="531"/>
      <c r="G9" s="531"/>
      <c r="H9" s="531"/>
      <c r="I9" s="531"/>
      <c r="J9" s="531"/>
      <c r="K9" s="531"/>
    </row>
    <row r="10" spans="1:11" ht="132" customHeight="1" x14ac:dyDescent="0.3">
      <c r="A10" s="530" t="s">
        <v>341</v>
      </c>
      <c r="B10" s="531"/>
      <c r="C10" s="531"/>
      <c r="D10" s="531"/>
      <c r="E10" s="531"/>
      <c r="F10" s="531"/>
      <c r="G10" s="531"/>
      <c r="H10" s="531"/>
      <c r="I10" s="531"/>
      <c r="J10" s="531"/>
      <c r="K10" s="531"/>
    </row>
    <row r="11" spans="1:11" ht="345" customHeight="1" x14ac:dyDescent="0.3">
      <c r="A11" s="530" t="s">
        <v>342</v>
      </c>
      <c r="B11" s="531"/>
      <c r="C11" s="531"/>
      <c r="D11" s="531"/>
      <c r="E11" s="531"/>
      <c r="F11" s="531"/>
      <c r="G11" s="531"/>
      <c r="H11" s="531"/>
      <c r="I11" s="531"/>
      <c r="J11" s="531"/>
      <c r="K11" s="531"/>
    </row>
    <row r="12" spans="1:11" ht="62.1" customHeight="1" x14ac:dyDescent="0.3">
      <c r="A12" s="530" t="s">
        <v>343</v>
      </c>
      <c r="B12" s="531"/>
      <c r="C12" s="531"/>
      <c r="D12" s="531"/>
      <c r="E12" s="531"/>
      <c r="F12" s="531"/>
      <c r="G12" s="531"/>
      <c r="H12" s="531"/>
      <c r="I12" s="531"/>
      <c r="J12" s="531"/>
      <c r="K12" s="531"/>
    </row>
    <row r="13" spans="1:11" ht="128.4" customHeight="1" x14ac:dyDescent="0.3">
      <c r="A13" s="530" t="s">
        <v>344</v>
      </c>
      <c r="B13" s="531"/>
      <c r="C13" s="531"/>
      <c r="D13" s="531"/>
      <c r="E13" s="531"/>
      <c r="F13" s="531"/>
      <c r="G13" s="531"/>
      <c r="H13" s="531"/>
      <c r="I13" s="531"/>
      <c r="J13" s="531"/>
      <c r="K13" s="531"/>
    </row>
    <row r="14" spans="1:11" ht="146.4" customHeight="1" x14ac:dyDescent="0.3">
      <c r="A14" s="530" t="s">
        <v>345</v>
      </c>
      <c r="B14" s="531"/>
      <c r="C14" s="531"/>
      <c r="D14" s="531"/>
      <c r="E14" s="531"/>
      <c r="F14" s="531"/>
      <c r="G14" s="531"/>
      <c r="H14" s="531"/>
      <c r="I14" s="531"/>
      <c r="J14" s="531"/>
      <c r="K14" s="531"/>
    </row>
    <row r="15" spans="1:11" ht="128.4" customHeight="1" x14ac:dyDescent="0.3">
      <c r="A15" s="530" t="s">
        <v>346</v>
      </c>
      <c r="B15" s="531"/>
      <c r="C15" s="531"/>
      <c r="D15" s="531"/>
      <c r="E15" s="531"/>
      <c r="F15" s="531"/>
      <c r="G15" s="531"/>
      <c r="H15" s="531"/>
      <c r="I15" s="531"/>
      <c r="J15" s="531"/>
      <c r="K15" s="531"/>
    </row>
    <row r="16" spans="1:11" ht="153.6" customHeight="1" x14ac:dyDescent="0.3">
      <c r="A16" s="530" t="s">
        <v>347</v>
      </c>
      <c r="B16" s="531"/>
      <c r="C16" s="531"/>
      <c r="D16" s="531"/>
      <c r="E16" s="531"/>
      <c r="F16" s="531"/>
      <c r="G16" s="531"/>
      <c r="H16" s="531"/>
      <c r="I16" s="531"/>
      <c r="J16" s="531"/>
      <c r="K16" s="531"/>
    </row>
    <row r="17" spans="1:11" ht="36" customHeight="1" x14ac:dyDescent="0.3">
      <c r="A17" s="529" t="s">
        <v>348</v>
      </c>
      <c r="B17" s="529"/>
      <c r="C17" s="529"/>
      <c r="D17" s="529"/>
      <c r="E17" s="529"/>
      <c r="F17" s="529"/>
      <c r="G17" s="529"/>
      <c r="H17" s="529"/>
      <c r="I17" s="529"/>
      <c r="J17" s="529"/>
      <c r="K17" s="529"/>
    </row>
    <row r="18" spans="1:11" ht="71.400000000000006" customHeight="1" x14ac:dyDescent="0.3">
      <c r="A18" s="528" t="s">
        <v>349</v>
      </c>
      <c r="B18" s="528"/>
      <c r="C18" s="528"/>
      <c r="D18" s="528"/>
      <c r="E18" s="528"/>
      <c r="F18" s="528"/>
      <c r="G18" s="528"/>
      <c r="H18" s="528"/>
      <c r="I18" s="528"/>
      <c r="J18" s="528"/>
      <c r="K18" s="528"/>
    </row>
    <row r="19" spans="1:11" ht="39" customHeight="1" x14ac:dyDescent="0.3">
      <c r="A19" s="528" t="s">
        <v>350</v>
      </c>
      <c r="B19" s="528"/>
      <c r="C19" s="528"/>
      <c r="D19" s="528"/>
      <c r="E19" s="528"/>
      <c r="F19" s="528"/>
      <c r="G19" s="528"/>
      <c r="H19" s="528"/>
      <c r="I19" s="528"/>
      <c r="J19" s="528"/>
      <c r="K19" s="528"/>
    </row>
    <row r="20" spans="1:11" ht="42" customHeight="1" x14ac:dyDescent="0.3">
      <c r="A20" s="528" t="s">
        <v>351</v>
      </c>
      <c r="B20" s="528"/>
      <c r="C20" s="528"/>
      <c r="D20" s="528"/>
      <c r="E20" s="528"/>
      <c r="F20" s="528"/>
      <c r="G20" s="528"/>
      <c r="H20" s="528"/>
      <c r="I20" s="528"/>
      <c r="J20" s="528"/>
      <c r="K20" s="528"/>
    </row>
    <row r="21" spans="1:11" ht="83.4" customHeight="1" x14ac:dyDescent="0.3">
      <c r="A21" s="528" t="s">
        <v>352</v>
      </c>
      <c r="B21" s="528"/>
      <c r="C21" s="528"/>
      <c r="D21" s="528"/>
      <c r="E21" s="528"/>
      <c r="F21" s="528"/>
      <c r="G21" s="528"/>
      <c r="H21" s="528"/>
      <c r="I21" s="528"/>
      <c r="J21" s="528"/>
      <c r="K21" s="528"/>
    </row>
    <row r="22" spans="1:11" ht="71.400000000000006" customHeight="1" x14ac:dyDescent="0.3">
      <c r="A22" s="528" t="s">
        <v>353</v>
      </c>
      <c r="B22" s="528"/>
      <c r="C22" s="528"/>
      <c r="D22" s="528"/>
      <c r="E22" s="528"/>
      <c r="F22" s="528"/>
      <c r="G22" s="528"/>
      <c r="H22" s="528"/>
      <c r="I22" s="528"/>
      <c r="J22" s="528"/>
      <c r="K22" s="528"/>
    </row>
    <row r="23" spans="1:11" ht="69.599999999999994" customHeight="1" x14ac:dyDescent="0.3">
      <c r="A23" s="528" t="s">
        <v>354</v>
      </c>
      <c r="B23" s="528"/>
      <c r="C23" s="528"/>
      <c r="D23" s="528"/>
      <c r="E23" s="528"/>
      <c r="F23" s="528"/>
      <c r="G23" s="528"/>
      <c r="H23" s="528"/>
      <c r="I23" s="528"/>
      <c r="J23" s="528"/>
      <c r="K23" s="528"/>
    </row>
    <row r="24" spans="1:11" ht="71.099999999999994" customHeight="1" x14ac:dyDescent="0.3">
      <c r="A24" s="528" t="s">
        <v>355</v>
      </c>
      <c r="B24" s="528"/>
      <c r="C24" s="528"/>
      <c r="D24" s="528"/>
      <c r="E24" s="528"/>
      <c r="F24" s="528"/>
      <c r="G24" s="528"/>
      <c r="H24" s="528"/>
      <c r="I24" s="528"/>
      <c r="J24" s="528"/>
      <c r="K24" s="528"/>
    </row>
    <row r="25" spans="1:11" ht="89.1" customHeight="1" x14ac:dyDescent="0.3">
      <c r="A25" s="528" t="s">
        <v>356</v>
      </c>
      <c r="B25" s="528"/>
      <c r="C25" s="528"/>
      <c r="D25" s="528"/>
      <c r="E25" s="528"/>
      <c r="F25" s="528"/>
      <c r="G25" s="528"/>
      <c r="H25" s="528"/>
      <c r="I25" s="528"/>
      <c r="J25" s="528"/>
      <c r="K25" s="528"/>
    </row>
  </sheetData>
  <mergeCells count="19">
    <mergeCell ref="A17:K17"/>
    <mergeCell ref="A11:K11"/>
    <mergeCell ref="A15:K15"/>
    <mergeCell ref="A16:K16"/>
    <mergeCell ref="A7:K7"/>
    <mergeCell ref="A8:K8"/>
    <mergeCell ref="A12:K12"/>
    <mergeCell ref="A13:K13"/>
    <mergeCell ref="A14:K14"/>
    <mergeCell ref="A9:K9"/>
    <mergeCell ref="A10:K10"/>
    <mergeCell ref="A23:K23"/>
    <mergeCell ref="A24:K24"/>
    <mergeCell ref="A25:K25"/>
    <mergeCell ref="A18:K18"/>
    <mergeCell ref="A19:K19"/>
    <mergeCell ref="A20:K20"/>
    <mergeCell ref="A21:K21"/>
    <mergeCell ref="A22:K22"/>
  </mergeCells>
  <pageMargins left="0.23622047244094491" right="0.23622047244094491" top="0.74803149606299213" bottom="0.74803149606299213" header="0.31496062992125984" footer="0.31496062992125984"/>
  <pageSetup paperSize="9" scale="90" orientation="landscape" r:id="rId1"/>
  <headerFooter differentFirst="1">
    <oddHeader>&amp;C&amp;"Times New Roman,Regular"&amp;P</oddHeader>
  </headerFooter>
  <rowBreaks count="4" manualBreakCount="4">
    <brk id="10" max="16383" man="1"/>
    <brk id="12" max="16383" man="1"/>
    <brk id="15" max="10" man="1"/>
    <brk id="22"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4C7AD-7979-4D9E-A806-25715E5A1C9A}">
  <sheetPr>
    <pageSetUpPr fitToPage="1"/>
  </sheetPr>
  <dimension ref="A2:P19"/>
  <sheetViews>
    <sheetView zoomScale="70" zoomScaleNormal="70" workbookViewId="0">
      <pane xSplit="8" ySplit="8" topLeftCell="I9" activePane="bottomRight" state="frozen"/>
      <selection pane="topRight" activeCell="D9" sqref="D9:D18"/>
      <selection pane="bottomLeft" activeCell="D9" sqref="D9:D18"/>
      <selection pane="bottomRight" activeCell="U6" sqref="U6"/>
    </sheetView>
  </sheetViews>
  <sheetFormatPr defaultRowHeight="14.4" x14ac:dyDescent="0.3"/>
  <cols>
    <col min="1" max="1" width="4" customWidth="1"/>
    <col min="2" max="2" width="6.44140625" customWidth="1"/>
    <col min="3" max="3" width="27" customWidth="1"/>
    <col min="4" max="4" width="17.88671875" customWidth="1"/>
    <col min="5" max="5" width="33.33203125" customWidth="1"/>
    <col min="6" max="6" width="18.44140625" customWidth="1"/>
    <col min="7" max="7" width="16" customWidth="1"/>
    <col min="8" max="8" width="29.21875" customWidth="1"/>
    <col min="9" max="9" width="18.44140625" customWidth="1"/>
    <col min="10" max="10" width="17.44140625" customWidth="1"/>
    <col min="11" max="11" width="18.77734375" customWidth="1"/>
    <col min="12" max="12" width="20.5546875" customWidth="1"/>
  </cols>
  <sheetData>
    <row r="2" spans="1:13" s="7" customFormat="1" ht="15.6" x14ac:dyDescent="0.3">
      <c r="B2" s="322" t="s">
        <v>77</v>
      </c>
      <c r="C2" s="322"/>
      <c r="D2" s="322"/>
      <c r="E2" s="322"/>
      <c r="F2" s="322"/>
      <c r="G2" s="322"/>
      <c r="H2" s="322"/>
      <c r="I2" s="322"/>
      <c r="J2" s="322"/>
      <c r="K2" s="322"/>
      <c r="L2" s="322"/>
    </row>
    <row r="3" spans="1:13" s="7" customFormat="1" ht="15.6" x14ac:dyDescent="0.3">
      <c r="B3" s="322" t="s">
        <v>78</v>
      </c>
      <c r="C3" s="322"/>
      <c r="D3" s="322"/>
      <c r="E3" s="322"/>
      <c r="F3" s="322"/>
      <c r="G3" s="322"/>
      <c r="H3" s="322"/>
      <c r="I3" s="322"/>
      <c r="J3" s="322"/>
      <c r="K3" s="322"/>
      <c r="L3" s="322"/>
    </row>
    <row r="4" spans="1:13" s="7" customFormat="1" ht="15.6" x14ac:dyDescent="0.3"/>
    <row r="5" spans="1:13" s="7" customFormat="1" ht="15.6" x14ac:dyDescent="0.3">
      <c r="B5" s="298" t="s">
        <v>79</v>
      </c>
      <c r="C5" s="298"/>
      <c r="D5" s="298"/>
      <c r="E5" s="298"/>
    </row>
    <row r="6" spans="1:13" ht="31.35" customHeight="1" x14ac:dyDescent="0.3">
      <c r="B6" s="262" t="s">
        <v>3</v>
      </c>
      <c r="C6" s="262" t="s">
        <v>80</v>
      </c>
      <c r="D6" s="262"/>
      <c r="E6" s="262" t="s">
        <v>81</v>
      </c>
      <c r="F6" s="262" t="s">
        <v>445</v>
      </c>
      <c r="G6" s="262" t="s">
        <v>82</v>
      </c>
      <c r="H6" s="262" t="s">
        <v>83</v>
      </c>
      <c r="I6" s="262" t="s">
        <v>84</v>
      </c>
      <c r="J6" s="262" t="s">
        <v>85</v>
      </c>
      <c r="K6" s="262"/>
      <c r="L6" s="262"/>
      <c r="M6" s="1"/>
    </row>
    <row r="7" spans="1:13" ht="64.349999999999994" customHeight="1" x14ac:dyDescent="0.3">
      <c r="B7" s="262"/>
      <c r="C7" s="3" t="s">
        <v>86</v>
      </c>
      <c r="D7" s="3" t="s">
        <v>87</v>
      </c>
      <c r="E7" s="262"/>
      <c r="F7" s="262"/>
      <c r="G7" s="262"/>
      <c r="H7" s="262"/>
      <c r="I7" s="262"/>
      <c r="J7" s="3" t="s">
        <v>88</v>
      </c>
      <c r="K7" s="3" t="s">
        <v>89</v>
      </c>
      <c r="L7" s="3" t="s">
        <v>90</v>
      </c>
      <c r="M7" s="1"/>
    </row>
    <row r="8" spans="1:13" ht="15.6" x14ac:dyDescent="0.3">
      <c r="B8" s="5">
        <v>1</v>
      </c>
      <c r="C8" s="5">
        <v>2</v>
      </c>
      <c r="D8" s="5">
        <v>3</v>
      </c>
      <c r="E8" s="5">
        <v>4</v>
      </c>
      <c r="F8" s="5">
        <v>5</v>
      </c>
      <c r="G8" s="5">
        <v>6</v>
      </c>
      <c r="H8" s="5">
        <v>7</v>
      </c>
      <c r="I8" s="5">
        <v>8</v>
      </c>
      <c r="J8" s="5">
        <v>9</v>
      </c>
      <c r="K8" s="5">
        <v>10</v>
      </c>
      <c r="L8" s="5">
        <v>11</v>
      </c>
    </row>
    <row r="9" spans="1:13" ht="70.2" customHeight="1" x14ac:dyDescent="0.3">
      <c r="B9" s="141" t="s">
        <v>15</v>
      </c>
      <c r="C9" s="141" t="s">
        <v>422</v>
      </c>
      <c r="D9" s="141" t="s">
        <v>432</v>
      </c>
      <c r="E9" s="141" t="s">
        <v>899</v>
      </c>
      <c r="F9" s="142" t="s">
        <v>446</v>
      </c>
      <c r="G9" s="8" t="s">
        <v>18</v>
      </c>
      <c r="H9" s="141" t="s">
        <v>451</v>
      </c>
      <c r="I9" s="141" t="s">
        <v>431</v>
      </c>
      <c r="J9" s="9">
        <f>'IV skyrius IX skirsnis'!I73</f>
        <v>15187590.029999999</v>
      </c>
      <c r="K9" s="9">
        <f>'IV skyrius IX skirsnis'!L73</f>
        <v>12909450.98</v>
      </c>
      <c r="L9" s="9">
        <v>0</v>
      </c>
    </row>
    <row r="10" spans="1:13" ht="57.6" customHeight="1" x14ac:dyDescent="0.3">
      <c r="A10" s="123"/>
      <c r="B10" s="141" t="s">
        <v>91</v>
      </c>
      <c r="C10" s="141" t="s">
        <v>423</v>
      </c>
      <c r="D10" s="141" t="s">
        <v>433</v>
      </c>
      <c r="E10" s="141" t="s">
        <v>900</v>
      </c>
      <c r="F10" s="142" t="s">
        <v>447</v>
      </c>
      <c r="G10" s="8" t="s">
        <v>18</v>
      </c>
      <c r="H10" s="141" t="s">
        <v>451</v>
      </c>
      <c r="I10" s="141" t="s">
        <v>431</v>
      </c>
      <c r="J10" s="9">
        <f>'IV skyrius X skirsnis'!I267</f>
        <v>32111260.43</v>
      </c>
      <c r="K10" s="9">
        <f>'IV skyrius X skirsnis'!L267</f>
        <v>26322091.43</v>
      </c>
      <c r="L10" s="9">
        <v>0</v>
      </c>
    </row>
    <row r="11" spans="1:13" ht="66" customHeight="1" x14ac:dyDescent="0.3">
      <c r="A11" s="123"/>
      <c r="B11" s="141" t="s">
        <v>92</v>
      </c>
      <c r="C11" s="141" t="s">
        <v>424</v>
      </c>
      <c r="D11" s="141" t="s">
        <v>434</v>
      </c>
      <c r="E11" s="141" t="s">
        <v>901</v>
      </c>
      <c r="F11" s="8" t="s">
        <v>448</v>
      </c>
      <c r="G11" s="8" t="s">
        <v>18</v>
      </c>
      <c r="H11" s="141" t="s">
        <v>451</v>
      </c>
      <c r="I11" s="141" t="s">
        <v>431</v>
      </c>
      <c r="J11" s="9">
        <f>'IV skyrius II skirsnis'!I87</f>
        <v>28342781.48</v>
      </c>
      <c r="K11" s="9">
        <f>'IV skyrius II skirsnis'!L87</f>
        <v>24091363.649999999</v>
      </c>
      <c r="L11" s="9">
        <v>0</v>
      </c>
    </row>
    <row r="12" spans="1:13" ht="70.8" customHeight="1" x14ac:dyDescent="0.3">
      <c r="A12" s="123"/>
      <c r="B12" s="141" t="s">
        <v>93</v>
      </c>
      <c r="C12" s="141" t="s">
        <v>425</v>
      </c>
      <c r="D12" s="141" t="s">
        <v>435</v>
      </c>
      <c r="E12" s="141" t="s">
        <v>902</v>
      </c>
      <c r="F12" s="8" t="s">
        <v>449</v>
      </c>
      <c r="G12" s="8" t="s">
        <v>18</v>
      </c>
      <c r="H12" s="141" t="s">
        <v>451</v>
      </c>
      <c r="I12" s="141" t="s">
        <v>431</v>
      </c>
      <c r="J12" s="9">
        <f>'IV skyrius VIII skirsinis'!I45</f>
        <v>5646219</v>
      </c>
      <c r="K12" s="9">
        <f>'IV skyrius VIII skirsinis'!L45</f>
        <v>4799286.1500000004</v>
      </c>
      <c r="L12" s="9">
        <v>0</v>
      </c>
    </row>
    <row r="13" spans="1:13" ht="85.8" customHeight="1" x14ac:dyDescent="0.3">
      <c r="A13" s="123"/>
      <c r="B13" s="141" t="s">
        <v>94</v>
      </c>
      <c r="C13" s="141" t="s">
        <v>426</v>
      </c>
      <c r="D13" s="141" t="s">
        <v>436</v>
      </c>
      <c r="E13" s="141" t="s">
        <v>442</v>
      </c>
      <c r="F13" s="8" t="s">
        <v>450</v>
      </c>
      <c r="G13" s="8" t="s">
        <v>18</v>
      </c>
      <c r="H13" s="141" t="s">
        <v>451</v>
      </c>
      <c r="I13" s="141" t="s">
        <v>431</v>
      </c>
      <c r="J13" s="9">
        <f>'IV skyrius VII skirsnis'!I77</f>
        <v>3069288.21</v>
      </c>
      <c r="K13" s="9">
        <f>'IV skyrius VII skirsnis'!L77</f>
        <v>2608894.9699999997</v>
      </c>
      <c r="L13" s="9">
        <v>0</v>
      </c>
    </row>
    <row r="14" spans="1:13" ht="51.6" customHeight="1" x14ac:dyDescent="0.3">
      <c r="A14" s="123"/>
      <c r="B14" s="141" t="s">
        <v>95</v>
      </c>
      <c r="C14" s="141" t="s">
        <v>427</v>
      </c>
      <c r="D14" s="141" t="s">
        <v>437</v>
      </c>
      <c r="E14" s="141" t="s">
        <v>442</v>
      </c>
      <c r="F14" s="8" t="s">
        <v>450</v>
      </c>
      <c r="G14" s="8" t="s">
        <v>18</v>
      </c>
      <c r="H14" s="141" t="s">
        <v>452</v>
      </c>
      <c r="I14" s="141" t="s">
        <v>431</v>
      </c>
      <c r="J14" s="9">
        <f>'IV skyrius IV skirsnis'!I133</f>
        <v>38952234.870000005</v>
      </c>
      <c r="K14" s="9">
        <f>'IV skyrius IV skirsnis'!L133</f>
        <v>14809073.550000001</v>
      </c>
      <c r="L14" s="9">
        <v>0</v>
      </c>
    </row>
    <row r="15" spans="1:13" ht="51.6" customHeight="1" x14ac:dyDescent="0.3">
      <c r="A15" s="123"/>
      <c r="B15" s="141" t="s">
        <v>96</v>
      </c>
      <c r="C15" s="141" t="s">
        <v>428</v>
      </c>
      <c r="D15" s="141" t="s">
        <v>438</v>
      </c>
      <c r="E15" s="141" t="s">
        <v>903</v>
      </c>
      <c r="F15" s="163"/>
      <c r="G15" s="8" t="s">
        <v>18</v>
      </c>
      <c r="H15" s="141" t="s">
        <v>452</v>
      </c>
      <c r="I15" s="141" t="s">
        <v>431</v>
      </c>
      <c r="J15" s="9">
        <f>'IV skyrius VI skirsnis'!I104</f>
        <v>57807872.93</v>
      </c>
      <c r="K15" s="9">
        <f>'IV skyrius VI skirsnis'!L104</f>
        <v>36762899.350000001</v>
      </c>
      <c r="L15" s="9">
        <f>'IV skyrius VI skirsnis'!J104</f>
        <v>4559869.57</v>
      </c>
    </row>
    <row r="16" spans="1:13" ht="51.6" customHeight="1" x14ac:dyDescent="0.3">
      <c r="A16" s="123"/>
      <c r="B16" s="141" t="s">
        <v>97</v>
      </c>
      <c r="C16" s="141" t="s">
        <v>429</v>
      </c>
      <c r="D16" s="141" t="s">
        <v>439</v>
      </c>
      <c r="E16" s="141" t="s">
        <v>903</v>
      </c>
      <c r="F16" s="162"/>
      <c r="G16" s="8" t="s">
        <v>18</v>
      </c>
      <c r="H16" s="141" t="s">
        <v>452</v>
      </c>
      <c r="I16" s="141" t="s">
        <v>431</v>
      </c>
      <c r="J16" s="9">
        <f>'IV skyrius V skirsnis'!I181</f>
        <v>40468747</v>
      </c>
      <c r="K16" s="9">
        <f>'IV skyrius V skirsnis'!L181</f>
        <v>33017387.990000002</v>
      </c>
      <c r="L16" s="9">
        <v>0</v>
      </c>
    </row>
    <row r="17" spans="1:16" ht="67.2" customHeight="1" x14ac:dyDescent="0.3">
      <c r="A17" s="123"/>
      <c r="B17" s="141" t="s">
        <v>98</v>
      </c>
      <c r="C17" s="141" t="s">
        <v>430</v>
      </c>
      <c r="D17" s="141" t="s">
        <v>440</v>
      </c>
      <c r="E17" s="141" t="s">
        <v>443</v>
      </c>
      <c r="F17" s="142" t="s">
        <v>448</v>
      </c>
      <c r="G17" s="8" t="s">
        <v>18</v>
      </c>
      <c r="H17" s="141" t="s">
        <v>451</v>
      </c>
      <c r="I17" s="141" t="s">
        <v>431</v>
      </c>
      <c r="J17" s="9">
        <f>'IV skyrius III skirsnis'!I151</f>
        <v>8813551.8100000005</v>
      </c>
      <c r="K17" s="9">
        <f>'IV skyrius III skirsnis'!L151</f>
        <v>7225335.379999999</v>
      </c>
      <c r="L17" s="9">
        <v>0</v>
      </c>
    </row>
    <row r="18" spans="1:16" ht="66" customHeight="1" x14ac:dyDescent="0.3">
      <c r="A18" s="123"/>
      <c r="B18" s="141" t="s">
        <v>99</v>
      </c>
      <c r="C18" s="141" t="s">
        <v>513</v>
      </c>
      <c r="D18" s="141" t="s">
        <v>441</v>
      </c>
      <c r="E18" s="141" t="s">
        <v>444</v>
      </c>
      <c r="F18" s="142" t="s">
        <v>448</v>
      </c>
      <c r="G18" s="8" t="s">
        <v>18</v>
      </c>
      <c r="H18" s="141" t="s">
        <v>451</v>
      </c>
      <c r="I18" s="141" t="s">
        <v>431</v>
      </c>
      <c r="J18" s="9">
        <f>'IV skyrius I skirsnis'!I180</f>
        <v>21085472.440000001</v>
      </c>
      <c r="K18" s="9">
        <f>'IV skyrius I skirsnis'!F36</f>
        <v>17922648.32</v>
      </c>
      <c r="L18" s="9">
        <v>0</v>
      </c>
      <c r="P18" t="s">
        <v>873</v>
      </c>
    </row>
    <row r="19" spans="1:16" ht="15.6" x14ac:dyDescent="0.3">
      <c r="A19" s="123"/>
      <c r="B19" s="143"/>
      <c r="C19" s="276" t="s">
        <v>88</v>
      </c>
      <c r="D19" s="276"/>
      <c r="E19" s="276"/>
      <c r="F19" s="276"/>
      <c r="G19" s="276"/>
      <c r="H19" s="276"/>
      <c r="I19" s="276"/>
      <c r="J19" s="231">
        <f>SUM(J9:J18)</f>
        <v>251485018.19999999</v>
      </c>
      <c r="K19" s="231">
        <f>SUM(K9:K18)</f>
        <v>180468431.76999998</v>
      </c>
      <c r="L19" s="232">
        <f>SUM(L9:L18)</f>
        <v>4559869.57</v>
      </c>
    </row>
  </sheetData>
  <mergeCells count="12">
    <mergeCell ref="C19:I19"/>
    <mergeCell ref="I6:I7"/>
    <mergeCell ref="B6:B7"/>
    <mergeCell ref="B2:L2"/>
    <mergeCell ref="B3:L3"/>
    <mergeCell ref="B5:E5"/>
    <mergeCell ref="J6:L6"/>
    <mergeCell ref="E6:E7"/>
    <mergeCell ref="F6:F7"/>
    <mergeCell ref="G6:G7"/>
    <mergeCell ref="H6:H7"/>
    <mergeCell ref="C6:D6"/>
  </mergeCells>
  <phoneticPr fontId="11" type="noConversion"/>
  <pageMargins left="0.25" right="0.25" top="0.75" bottom="0.75" header="0.3" footer="0.3"/>
  <pageSetup paperSize="9" scale="62" fitToHeight="0" orientation="landscape" r:id="rId1"/>
  <headerFooter scaleWithDoc="0">
    <oddHeader>&amp;C&amp;"Times New Roman,Regular"&amp;P</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D6411-790B-498F-BA3B-076834F886FE}">
  <sheetPr>
    <pageSetUpPr fitToPage="1"/>
  </sheetPr>
  <dimension ref="A1:Q207"/>
  <sheetViews>
    <sheetView topLeftCell="A32" zoomScale="70" zoomScaleNormal="70" workbookViewId="0">
      <selection activeCell="N116" sqref="N116:N117"/>
    </sheetView>
  </sheetViews>
  <sheetFormatPr defaultRowHeight="14.4" x14ac:dyDescent="0.3"/>
  <cols>
    <col min="2" max="2" width="24" customWidth="1"/>
    <col min="3" max="3" width="12.88671875" customWidth="1"/>
    <col min="4" max="4" width="19.5546875" customWidth="1"/>
    <col min="5" max="5" width="26.88671875" customWidth="1"/>
    <col min="6" max="6" width="12" customWidth="1"/>
    <col min="7" max="7" width="19.109375" customWidth="1"/>
    <col min="8" max="8" width="13.5546875" customWidth="1"/>
    <col min="9" max="9" width="16.77734375" customWidth="1"/>
    <col min="10" max="10" width="11.77734375" customWidth="1"/>
    <col min="11" max="11" width="14.5546875" customWidth="1"/>
    <col min="12" max="12" width="16.33203125" customWidth="1"/>
    <col min="13" max="13" width="16.6640625" customWidth="1"/>
    <col min="14" max="14" width="44.5546875" customWidth="1"/>
    <col min="15" max="15" width="12.44140625" customWidth="1"/>
    <col min="16" max="16" width="15.88671875" customWidth="1"/>
    <col min="17" max="17" width="16.44140625" customWidth="1"/>
  </cols>
  <sheetData>
    <row r="1" spans="2:17" ht="15.6" x14ac:dyDescent="0.3">
      <c r="B1" s="7"/>
      <c r="C1" s="7"/>
      <c r="D1" s="7"/>
      <c r="E1" s="7"/>
      <c r="F1" s="7"/>
      <c r="G1" s="7"/>
      <c r="H1" s="7"/>
      <c r="I1" s="7"/>
      <c r="J1" s="7"/>
      <c r="K1" s="7"/>
      <c r="L1" s="7"/>
      <c r="M1" s="7"/>
      <c r="N1" s="7"/>
      <c r="O1" s="7"/>
      <c r="P1" s="7"/>
      <c r="Q1" s="7"/>
    </row>
    <row r="2" spans="2:17" ht="15.6" x14ac:dyDescent="0.3">
      <c r="B2" s="322" t="s">
        <v>100</v>
      </c>
      <c r="C2" s="322"/>
      <c r="D2" s="322"/>
      <c r="E2" s="322"/>
      <c r="F2" s="322"/>
      <c r="G2" s="322"/>
      <c r="H2" s="322"/>
      <c r="I2" s="322"/>
      <c r="J2" s="322"/>
      <c r="K2" s="322"/>
      <c r="L2" s="322"/>
      <c r="M2" s="322"/>
      <c r="N2" s="322"/>
      <c r="O2" s="322"/>
      <c r="P2" s="322"/>
      <c r="Q2" s="322"/>
    </row>
    <row r="3" spans="2:17" ht="15.6" x14ac:dyDescent="0.3">
      <c r="B3" s="322" t="s">
        <v>101</v>
      </c>
      <c r="C3" s="322"/>
      <c r="D3" s="322"/>
      <c r="E3" s="322"/>
      <c r="F3" s="322"/>
      <c r="G3" s="322"/>
      <c r="H3" s="322"/>
      <c r="I3" s="322"/>
      <c r="J3" s="322"/>
      <c r="K3" s="322"/>
      <c r="L3" s="322"/>
      <c r="M3" s="322"/>
      <c r="N3" s="322"/>
      <c r="O3" s="322"/>
      <c r="P3" s="322"/>
      <c r="Q3" s="322"/>
    </row>
    <row r="4" spans="2:17" ht="15.6" x14ac:dyDescent="0.3">
      <c r="B4" s="7"/>
      <c r="C4" s="7"/>
      <c r="D4" s="7"/>
      <c r="E4" s="7"/>
      <c r="F4" s="7"/>
      <c r="G4" s="7"/>
      <c r="H4" s="7"/>
      <c r="I4" s="7"/>
      <c r="J4" s="7"/>
      <c r="K4" s="7"/>
      <c r="L4" s="7"/>
      <c r="M4" s="7"/>
      <c r="N4" s="7"/>
      <c r="O4" s="7"/>
      <c r="P4" s="7"/>
      <c r="Q4" s="7"/>
    </row>
    <row r="5" spans="2:17" ht="15.6" x14ac:dyDescent="0.3">
      <c r="B5" s="322" t="s">
        <v>102</v>
      </c>
      <c r="C5" s="322"/>
      <c r="D5" s="322"/>
      <c r="E5" s="322"/>
      <c r="F5" s="322"/>
      <c r="G5" s="322"/>
      <c r="H5" s="322"/>
      <c r="I5" s="322"/>
      <c r="J5" s="322"/>
      <c r="K5" s="322"/>
      <c r="L5" s="322"/>
      <c r="M5" s="322"/>
      <c r="N5" s="322"/>
      <c r="O5" s="322"/>
      <c r="P5" s="322"/>
      <c r="Q5" s="322"/>
    </row>
    <row r="6" spans="2:17" ht="15.6" x14ac:dyDescent="0.3">
      <c r="B6" s="6"/>
      <c r="C6" s="6"/>
      <c r="D6" s="6"/>
      <c r="E6" s="6"/>
      <c r="F6" s="6"/>
      <c r="G6" s="6"/>
      <c r="H6" s="6"/>
      <c r="I6" s="6"/>
      <c r="J6" s="6"/>
      <c r="K6" s="6"/>
      <c r="L6" s="6"/>
      <c r="M6" s="6"/>
      <c r="N6" s="6"/>
      <c r="O6" s="6"/>
      <c r="P6" s="6"/>
      <c r="Q6" s="6"/>
    </row>
    <row r="7" spans="2:17" ht="15.6" x14ac:dyDescent="0.3">
      <c r="B7" s="7"/>
      <c r="C7" s="7"/>
      <c r="D7" s="7"/>
      <c r="E7" s="7"/>
      <c r="F7" s="7"/>
      <c r="G7" s="323" t="str">
        <f>'III skyrius'!D18</f>
        <v>LT026-03-03-01</v>
      </c>
      <c r="H7" s="323"/>
      <c r="I7" s="374" t="str">
        <f>'III skyrius'!C18</f>
        <v xml:space="preserve">Ikimokyklinio ir bendrojo ugdymo aplinkos modernizavimas </v>
      </c>
      <c r="J7" s="374"/>
      <c r="K7" s="374"/>
      <c r="L7" s="374"/>
      <c r="M7" s="374"/>
      <c r="N7" s="374"/>
      <c r="O7" s="7"/>
      <c r="P7" s="7"/>
      <c r="Q7" s="7"/>
    </row>
    <row r="8" spans="2:17" ht="15.6" x14ac:dyDescent="0.3">
      <c r="B8" s="6"/>
      <c r="C8" s="6"/>
      <c r="D8" s="6"/>
      <c r="E8" s="6"/>
      <c r="F8" s="6"/>
      <c r="G8" s="6"/>
      <c r="H8" s="6"/>
      <c r="I8" s="6"/>
      <c r="J8" s="6"/>
      <c r="K8" s="6"/>
      <c r="L8" s="6"/>
      <c r="M8" s="6"/>
      <c r="N8" s="6"/>
      <c r="O8" s="6"/>
      <c r="P8" s="6"/>
      <c r="Q8" s="6"/>
    </row>
    <row r="9" spans="2:17" ht="15.6" x14ac:dyDescent="0.3">
      <c r="B9" s="298" t="s">
        <v>103</v>
      </c>
      <c r="C9" s="298"/>
      <c r="D9" s="298"/>
      <c r="E9" s="298"/>
      <c r="F9" s="298"/>
      <c r="G9" s="298"/>
      <c r="H9" s="298"/>
      <c r="I9" s="7"/>
      <c r="J9" s="7"/>
      <c r="K9" s="7"/>
      <c r="L9" s="7"/>
      <c r="M9" s="7"/>
      <c r="N9" s="7"/>
      <c r="O9" s="7"/>
      <c r="P9" s="7"/>
      <c r="Q9" s="7"/>
    </row>
    <row r="10" spans="2:17" ht="21.6" customHeight="1" x14ac:dyDescent="0.3">
      <c r="B10" s="261" t="s">
        <v>3</v>
      </c>
      <c r="C10" s="261" t="s">
        <v>104</v>
      </c>
      <c r="D10" s="261"/>
      <c r="E10" s="262" t="s">
        <v>105</v>
      </c>
      <c r="F10" s="262"/>
      <c r="G10" s="262"/>
      <c r="H10" s="262" t="s">
        <v>106</v>
      </c>
      <c r="I10" s="262"/>
      <c r="J10" s="262"/>
      <c r="K10" s="261" t="s">
        <v>107</v>
      </c>
      <c r="L10" s="261"/>
      <c r="M10" s="261"/>
      <c r="N10" s="261"/>
    </row>
    <row r="11" spans="2:17" ht="34.35" customHeight="1" x14ac:dyDescent="0.3">
      <c r="B11" s="261"/>
      <c r="C11" s="261"/>
      <c r="D11" s="261"/>
      <c r="E11" s="262"/>
      <c r="F11" s="262"/>
      <c r="G11" s="262"/>
      <c r="H11" s="262"/>
      <c r="I11" s="262"/>
      <c r="J11" s="262"/>
      <c r="K11" s="262" t="s">
        <v>108</v>
      </c>
      <c r="L11" s="262"/>
      <c r="M11" s="262"/>
      <c r="N11" s="3" t="s">
        <v>109</v>
      </c>
      <c r="O11" s="1"/>
      <c r="P11" s="1"/>
      <c r="Q11" s="1"/>
    </row>
    <row r="12" spans="2:17" ht="15.6" x14ac:dyDescent="0.3">
      <c r="B12" s="4">
        <v>1</v>
      </c>
      <c r="C12" s="263">
        <v>2</v>
      </c>
      <c r="D12" s="263"/>
      <c r="E12" s="263">
        <v>3</v>
      </c>
      <c r="F12" s="263"/>
      <c r="G12" s="263"/>
      <c r="H12" s="263">
        <v>4</v>
      </c>
      <c r="I12" s="263"/>
      <c r="J12" s="263"/>
      <c r="K12" s="263">
        <v>5</v>
      </c>
      <c r="L12" s="263"/>
      <c r="M12" s="263"/>
      <c r="N12" s="4">
        <v>6</v>
      </c>
    </row>
    <row r="13" spans="2:17" ht="15.6" customHeight="1" x14ac:dyDescent="0.3">
      <c r="B13" s="316" t="s">
        <v>15</v>
      </c>
      <c r="C13" s="363" t="s">
        <v>110</v>
      </c>
      <c r="D13" s="364"/>
      <c r="E13" s="309" t="s">
        <v>111</v>
      </c>
      <c r="F13" s="310"/>
      <c r="G13" s="311"/>
      <c r="H13" s="399">
        <v>0</v>
      </c>
      <c r="I13" s="400"/>
      <c r="J13" s="400"/>
      <c r="K13" s="399">
        <v>0</v>
      </c>
      <c r="L13" s="400"/>
      <c r="M13" s="400"/>
      <c r="N13" s="129">
        <f>O54+O125</f>
        <v>7500</v>
      </c>
    </row>
    <row r="14" spans="2:17" ht="19.350000000000001" customHeight="1" x14ac:dyDescent="0.3">
      <c r="B14" s="357"/>
      <c r="C14" s="365"/>
      <c r="D14" s="366"/>
      <c r="E14" s="312"/>
      <c r="F14" s="313"/>
      <c r="G14" s="314"/>
      <c r="H14" s="358" t="s">
        <v>23</v>
      </c>
      <c r="I14" s="359"/>
      <c r="J14" s="360"/>
      <c r="K14" s="358" t="s">
        <v>21</v>
      </c>
      <c r="L14" s="359"/>
      <c r="M14" s="360"/>
      <c r="N14" s="127" t="str">
        <f>O55</f>
        <v>(2029)</v>
      </c>
    </row>
    <row r="15" spans="2:17" ht="29.1" customHeight="1" x14ac:dyDescent="0.3">
      <c r="B15" s="316" t="s">
        <v>91</v>
      </c>
      <c r="C15" s="363" t="s">
        <v>113</v>
      </c>
      <c r="D15" s="364"/>
      <c r="E15" s="309" t="s">
        <v>114</v>
      </c>
      <c r="F15" s="310"/>
      <c r="G15" s="311"/>
      <c r="H15" s="401">
        <v>0</v>
      </c>
      <c r="I15" s="400"/>
      <c r="J15" s="400"/>
      <c r="K15" s="399">
        <v>0</v>
      </c>
      <c r="L15" s="400"/>
      <c r="M15" s="400"/>
      <c r="N15" s="196">
        <f>O64+O129</f>
        <v>973</v>
      </c>
    </row>
    <row r="16" spans="2:17" ht="35.1" customHeight="1" x14ac:dyDescent="0.3">
      <c r="B16" s="357"/>
      <c r="C16" s="365"/>
      <c r="D16" s="366"/>
      <c r="E16" s="312"/>
      <c r="F16" s="313"/>
      <c r="G16" s="314"/>
      <c r="H16" s="358" t="s">
        <v>23</v>
      </c>
      <c r="I16" s="359"/>
      <c r="J16" s="360"/>
      <c r="K16" s="358" t="s">
        <v>21</v>
      </c>
      <c r="L16" s="359"/>
      <c r="M16" s="360"/>
      <c r="N16" s="197" t="str">
        <f>O65</f>
        <v>(2029)</v>
      </c>
    </row>
    <row r="17" spans="2:14" ht="30.6" customHeight="1" x14ac:dyDescent="0.3">
      <c r="B17" s="316" t="s">
        <v>92</v>
      </c>
      <c r="C17" s="363" t="s">
        <v>112</v>
      </c>
      <c r="D17" s="364"/>
      <c r="E17" s="309" t="s">
        <v>453</v>
      </c>
      <c r="F17" s="310"/>
      <c r="G17" s="311"/>
      <c r="H17" s="401">
        <v>0</v>
      </c>
      <c r="I17" s="400"/>
      <c r="J17" s="400"/>
      <c r="K17" s="399">
        <v>0</v>
      </c>
      <c r="L17" s="400"/>
      <c r="M17" s="400"/>
      <c r="N17" s="128">
        <f>O52</f>
        <v>0.9</v>
      </c>
    </row>
    <row r="18" spans="2:14" ht="40.200000000000003" customHeight="1" x14ac:dyDescent="0.3">
      <c r="B18" s="357"/>
      <c r="C18" s="365"/>
      <c r="D18" s="366"/>
      <c r="E18" s="312"/>
      <c r="F18" s="313"/>
      <c r="G18" s="314"/>
      <c r="H18" s="358" t="s">
        <v>23</v>
      </c>
      <c r="I18" s="359"/>
      <c r="J18" s="360"/>
      <c r="K18" s="358" t="s">
        <v>21</v>
      </c>
      <c r="L18" s="359"/>
      <c r="M18" s="360"/>
      <c r="N18" s="197" t="str">
        <f>O53</f>
        <v>(2029)</v>
      </c>
    </row>
    <row r="19" spans="2:14" ht="30.6" customHeight="1" x14ac:dyDescent="0.3">
      <c r="B19" s="316" t="s">
        <v>93</v>
      </c>
      <c r="C19" s="363" t="s">
        <v>116</v>
      </c>
      <c r="D19" s="364"/>
      <c r="E19" s="309" t="s">
        <v>454</v>
      </c>
      <c r="F19" s="310"/>
      <c r="G19" s="311"/>
      <c r="H19" s="401">
        <v>0</v>
      </c>
      <c r="I19" s="400"/>
      <c r="J19" s="400"/>
      <c r="K19" s="399">
        <v>0</v>
      </c>
      <c r="L19" s="400"/>
      <c r="M19" s="400"/>
      <c r="N19" s="198">
        <f>O123</f>
        <v>2686</v>
      </c>
    </row>
    <row r="20" spans="2:14" ht="21.6" customHeight="1" x14ac:dyDescent="0.3">
      <c r="B20" s="357"/>
      <c r="C20" s="365"/>
      <c r="D20" s="366"/>
      <c r="E20" s="312"/>
      <c r="F20" s="313"/>
      <c r="G20" s="314"/>
      <c r="H20" s="358" t="s">
        <v>23</v>
      </c>
      <c r="I20" s="359"/>
      <c r="J20" s="360"/>
      <c r="K20" s="358" t="s">
        <v>21</v>
      </c>
      <c r="L20" s="359"/>
      <c r="M20" s="360"/>
      <c r="N20" s="197" t="str">
        <f>O124</f>
        <v>(2029)</v>
      </c>
    </row>
    <row r="21" spans="2:14" ht="31.35" customHeight="1" x14ac:dyDescent="0.3">
      <c r="B21" s="253" t="s">
        <v>94</v>
      </c>
      <c r="C21" s="253" t="s">
        <v>115</v>
      </c>
      <c r="D21" s="253"/>
      <c r="E21" s="370" t="s">
        <v>455</v>
      </c>
      <c r="F21" s="370"/>
      <c r="G21" s="370"/>
      <c r="H21" s="401">
        <v>0</v>
      </c>
      <c r="I21" s="400"/>
      <c r="J21" s="400"/>
      <c r="K21" s="399">
        <v>0</v>
      </c>
      <c r="L21" s="400"/>
      <c r="M21" s="400"/>
      <c r="N21" s="198">
        <f>O60</f>
        <v>348</v>
      </c>
    </row>
    <row r="22" spans="2:14" ht="18" customHeight="1" x14ac:dyDescent="0.3">
      <c r="B22" s="253"/>
      <c r="C22" s="253"/>
      <c r="D22" s="253"/>
      <c r="E22" s="370"/>
      <c r="F22" s="370"/>
      <c r="G22" s="370"/>
      <c r="H22" s="358" t="s">
        <v>23</v>
      </c>
      <c r="I22" s="359"/>
      <c r="J22" s="360"/>
      <c r="K22" s="358" t="s">
        <v>21</v>
      </c>
      <c r="L22" s="359"/>
      <c r="M22" s="360"/>
      <c r="N22" s="197" t="str">
        <f>O61</f>
        <v>(2029)</v>
      </c>
    </row>
    <row r="25" spans="2:14" ht="15.6" x14ac:dyDescent="0.3">
      <c r="B25" s="298" t="s">
        <v>117</v>
      </c>
      <c r="C25" s="298"/>
      <c r="D25" s="298"/>
      <c r="E25" s="298"/>
      <c r="F25" s="298"/>
      <c r="G25" s="298"/>
    </row>
    <row r="26" spans="2:14" ht="15.6" x14ac:dyDescent="0.3">
      <c r="B26" s="325" t="s">
        <v>118</v>
      </c>
      <c r="C26" s="325"/>
      <c r="D26" s="325"/>
      <c r="E26" s="325"/>
      <c r="F26" s="325" t="s">
        <v>119</v>
      </c>
      <c r="G26" s="325"/>
      <c r="H26" s="325"/>
    </row>
    <row r="27" spans="2:14" ht="15.6" x14ac:dyDescent="0.3">
      <c r="B27" s="326">
        <v>1</v>
      </c>
      <c r="C27" s="326"/>
      <c r="D27" s="326"/>
      <c r="E27" s="326"/>
      <c r="F27" s="326">
        <v>2</v>
      </c>
      <c r="G27" s="326"/>
      <c r="H27" s="326"/>
    </row>
    <row r="28" spans="2:14" ht="15.6" x14ac:dyDescent="0.3">
      <c r="B28" s="295" t="s">
        <v>120</v>
      </c>
      <c r="C28" s="295"/>
      <c r="D28" s="295"/>
      <c r="E28" s="295"/>
      <c r="F28" s="411">
        <f>F29+F32+F35+F38</f>
        <v>17922648.32</v>
      </c>
      <c r="G28" s="411"/>
      <c r="H28" s="411"/>
    </row>
    <row r="29" spans="2:14" ht="15.6" x14ac:dyDescent="0.3">
      <c r="B29" s="295" t="s">
        <v>121</v>
      </c>
      <c r="C29" s="295"/>
      <c r="D29" s="295"/>
      <c r="E29" s="295"/>
      <c r="F29" s="411">
        <f>F30</f>
        <v>0</v>
      </c>
      <c r="G29" s="411"/>
      <c r="H29" s="411"/>
    </row>
    <row r="30" spans="2:14" ht="15.6" x14ac:dyDescent="0.3">
      <c r="B30" s="293" t="s">
        <v>456</v>
      </c>
      <c r="C30" s="293"/>
      <c r="D30" s="293"/>
      <c r="E30" s="293"/>
      <c r="F30" s="411">
        <f>J182</f>
        <v>0</v>
      </c>
      <c r="G30" s="411"/>
      <c r="H30" s="411"/>
    </row>
    <row r="31" spans="2:14" ht="15.6" x14ac:dyDescent="0.3">
      <c r="B31" s="299" t="s">
        <v>457</v>
      </c>
      <c r="C31" s="300"/>
      <c r="D31" s="300"/>
      <c r="E31" s="301"/>
      <c r="F31" s="402"/>
      <c r="G31" s="403"/>
      <c r="H31" s="404"/>
    </row>
    <row r="32" spans="2:14" ht="31.35" customHeight="1" x14ac:dyDescent="0.3">
      <c r="B32" s="295" t="s">
        <v>122</v>
      </c>
      <c r="C32" s="295"/>
      <c r="D32" s="295"/>
      <c r="E32" s="295"/>
      <c r="F32" s="411">
        <f>F33</f>
        <v>0</v>
      </c>
      <c r="G32" s="411"/>
      <c r="H32" s="411"/>
    </row>
    <row r="33" spans="2:17" ht="17.399999999999999" customHeight="1" x14ac:dyDescent="0.3">
      <c r="B33" s="243" t="s">
        <v>458</v>
      </c>
      <c r="C33" s="243"/>
      <c r="D33" s="243"/>
      <c r="E33" s="243"/>
      <c r="F33" s="411">
        <f>K182</f>
        <v>0</v>
      </c>
      <c r="G33" s="411"/>
      <c r="H33" s="411"/>
    </row>
    <row r="34" spans="2:17" ht="19.2" customHeight="1" x14ac:dyDescent="0.3">
      <c r="B34" s="299" t="s">
        <v>457</v>
      </c>
      <c r="C34" s="300"/>
      <c r="D34" s="300"/>
      <c r="E34" s="301"/>
      <c r="F34" s="405"/>
      <c r="G34" s="406"/>
      <c r="H34" s="407"/>
    </row>
    <row r="35" spans="2:17" ht="15.6" x14ac:dyDescent="0.3">
      <c r="B35" s="295" t="s">
        <v>123</v>
      </c>
      <c r="C35" s="295"/>
      <c r="D35" s="295"/>
      <c r="E35" s="295"/>
      <c r="F35" s="411">
        <f>F36</f>
        <v>17922648.32</v>
      </c>
      <c r="G35" s="411"/>
      <c r="H35" s="411"/>
    </row>
    <row r="36" spans="2:17" ht="15.6" x14ac:dyDescent="0.3">
      <c r="B36" s="293" t="s">
        <v>459</v>
      </c>
      <c r="C36" s="293"/>
      <c r="D36" s="293"/>
      <c r="E36" s="293"/>
      <c r="F36" s="411">
        <f>L180</f>
        <v>17922648.32</v>
      </c>
      <c r="G36" s="411"/>
      <c r="H36" s="411"/>
    </row>
    <row r="37" spans="2:17" ht="15.6" x14ac:dyDescent="0.3">
      <c r="B37" s="408" t="s">
        <v>457</v>
      </c>
      <c r="C37" s="409"/>
      <c r="D37" s="409"/>
      <c r="E37" s="410"/>
      <c r="F37" s="405"/>
      <c r="G37" s="406"/>
      <c r="H37" s="407"/>
    </row>
    <row r="38" spans="2:17" ht="15.6" x14ac:dyDescent="0.3">
      <c r="B38" s="295" t="s">
        <v>125</v>
      </c>
      <c r="C38" s="295"/>
      <c r="D38" s="295"/>
      <c r="E38" s="295"/>
      <c r="F38" s="411">
        <f>F39</f>
        <v>0</v>
      </c>
      <c r="G38" s="411"/>
      <c r="H38" s="411"/>
    </row>
    <row r="39" spans="2:17" ht="15.6" x14ac:dyDescent="0.3">
      <c r="B39" s="293" t="s">
        <v>460</v>
      </c>
      <c r="C39" s="293"/>
      <c r="D39" s="293"/>
      <c r="E39" s="293"/>
      <c r="F39" s="411">
        <v>0</v>
      </c>
      <c r="G39" s="411"/>
      <c r="H39" s="411"/>
    </row>
    <row r="40" spans="2:17" ht="15.6" x14ac:dyDescent="0.3">
      <c r="B40" s="299" t="s">
        <v>457</v>
      </c>
      <c r="C40" s="300"/>
      <c r="D40" s="300"/>
      <c r="E40" s="301"/>
      <c r="F40" s="405"/>
      <c r="G40" s="406"/>
      <c r="H40" s="407"/>
    </row>
    <row r="41" spans="2:17" ht="15.6" x14ac:dyDescent="0.3">
      <c r="B41" s="295" t="s">
        <v>126</v>
      </c>
      <c r="C41" s="295"/>
      <c r="D41" s="295"/>
      <c r="E41" s="295"/>
      <c r="F41" s="411">
        <f>SUM(F42:H44)</f>
        <v>3162824.12</v>
      </c>
      <c r="G41" s="411"/>
      <c r="H41" s="411"/>
    </row>
    <row r="42" spans="2:17" ht="15.6" x14ac:dyDescent="0.3">
      <c r="B42" s="293" t="s">
        <v>127</v>
      </c>
      <c r="C42" s="293"/>
      <c r="D42" s="293"/>
      <c r="E42" s="293"/>
      <c r="F42" s="411">
        <f>M180</f>
        <v>3162824.12</v>
      </c>
      <c r="G42" s="411"/>
      <c r="H42" s="411"/>
    </row>
    <row r="43" spans="2:17" ht="15.6" x14ac:dyDescent="0.3">
      <c r="B43" s="293" t="s">
        <v>128</v>
      </c>
      <c r="C43" s="293"/>
      <c r="D43" s="293"/>
      <c r="E43" s="293"/>
      <c r="F43" s="411">
        <v>0</v>
      </c>
      <c r="G43" s="411"/>
      <c r="H43" s="411"/>
    </row>
    <row r="44" spans="2:17" ht="15.6" x14ac:dyDescent="0.3">
      <c r="B44" s="293" t="s">
        <v>129</v>
      </c>
      <c r="C44" s="293"/>
      <c r="D44" s="293"/>
      <c r="E44" s="293"/>
      <c r="F44" s="411">
        <v>0</v>
      </c>
      <c r="G44" s="411"/>
      <c r="H44" s="411"/>
    </row>
    <row r="45" spans="2:17" ht="15.6" x14ac:dyDescent="0.3">
      <c r="B45" s="295" t="s">
        <v>130</v>
      </c>
      <c r="C45" s="295"/>
      <c r="D45" s="295"/>
      <c r="E45" s="295"/>
      <c r="F45" s="411">
        <f>I180</f>
        <v>21085472.440000001</v>
      </c>
      <c r="G45" s="411"/>
      <c r="H45" s="411"/>
    </row>
    <row r="47" spans="2:17" ht="15.6" x14ac:dyDescent="0.3">
      <c r="B47" s="298" t="s">
        <v>131</v>
      </c>
      <c r="C47" s="298"/>
      <c r="D47" s="298"/>
      <c r="E47" s="298"/>
      <c r="F47" s="298"/>
      <c r="G47" s="298"/>
      <c r="H47" s="298"/>
    </row>
    <row r="48" spans="2:17" ht="16.350000000000001" customHeight="1" x14ac:dyDescent="0.3">
      <c r="B48" s="367" t="s">
        <v>132</v>
      </c>
      <c r="C48" s="262" t="s">
        <v>133</v>
      </c>
      <c r="D48" s="262" t="s">
        <v>134</v>
      </c>
      <c r="E48" s="262" t="s">
        <v>135</v>
      </c>
      <c r="F48" s="262" t="s">
        <v>136</v>
      </c>
      <c r="G48" s="262" t="s">
        <v>465</v>
      </c>
      <c r="H48" s="262" t="s">
        <v>138</v>
      </c>
      <c r="I48" s="262" t="s">
        <v>139</v>
      </c>
      <c r="J48" s="262"/>
      <c r="K48" s="262"/>
      <c r="L48" s="262"/>
      <c r="M48" s="262"/>
      <c r="N48" s="262" t="s">
        <v>6</v>
      </c>
      <c r="O48" s="262"/>
      <c r="P48" s="262" t="s">
        <v>140</v>
      </c>
      <c r="Q48" s="262" t="s">
        <v>141</v>
      </c>
    </row>
    <row r="49" spans="1:17" ht="47.1" customHeight="1" x14ac:dyDescent="0.3">
      <c r="B49" s="368"/>
      <c r="C49" s="262"/>
      <c r="D49" s="262"/>
      <c r="E49" s="262"/>
      <c r="F49" s="262"/>
      <c r="G49" s="262"/>
      <c r="H49" s="262"/>
      <c r="I49" s="262" t="s">
        <v>88</v>
      </c>
      <c r="J49" s="262" t="s">
        <v>142</v>
      </c>
      <c r="K49" s="262"/>
      <c r="L49" s="262"/>
      <c r="M49" s="262" t="s">
        <v>143</v>
      </c>
      <c r="N49" s="262" t="s">
        <v>144</v>
      </c>
      <c r="O49" s="262" t="s">
        <v>145</v>
      </c>
      <c r="P49" s="262"/>
      <c r="Q49" s="262"/>
    </row>
    <row r="50" spans="1:17" ht="96" customHeight="1" x14ac:dyDescent="0.3">
      <c r="B50" s="369"/>
      <c r="C50" s="262"/>
      <c r="D50" s="262"/>
      <c r="E50" s="262"/>
      <c r="F50" s="262"/>
      <c r="G50" s="262"/>
      <c r="H50" s="262"/>
      <c r="I50" s="262"/>
      <c r="J50" s="3" t="s">
        <v>146</v>
      </c>
      <c r="K50" s="3" t="s">
        <v>147</v>
      </c>
      <c r="L50" s="3" t="s">
        <v>148</v>
      </c>
      <c r="M50" s="262"/>
      <c r="N50" s="262"/>
      <c r="O50" s="262"/>
      <c r="P50" s="262"/>
      <c r="Q50" s="262"/>
    </row>
    <row r="51" spans="1:17" ht="15.6" x14ac:dyDescent="0.3">
      <c r="B51" s="4">
        <v>1</v>
      </c>
      <c r="C51" s="4">
        <v>2</v>
      </c>
      <c r="D51" s="4">
        <v>3</v>
      </c>
      <c r="E51" s="4">
        <v>4</v>
      </c>
      <c r="F51" s="4">
        <v>5</v>
      </c>
      <c r="G51" s="4">
        <v>6</v>
      </c>
      <c r="H51" s="4">
        <v>7</v>
      </c>
      <c r="I51" s="4">
        <v>8</v>
      </c>
      <c r="J51" s="4">
        <v>9</v>
      </c>
      <c r="K51" s="4">
        <v>10</v>
      </c>
      <c r="L51" s="4">
        <v>11</v>
      </c>
      <c r="M51" s="4">
        <v>12</v>
      </c>
      <c r="N51" s="4">
        <v>13</v>
      </c>
      <c r="O51" s="4">
        <v>14</v>
      </c>
      <c r="P51" s="4">
        <v>15</v>
      </c>
      <c r="Q51" s="4">
        <v>16</v>
      </c>
    </row>
    <row r="52" spans="1:17" ht="28.8" customHeight="1" x14ac:dyDescent="0.3">
      <c r="A52" s="123"/>
      <c r="B52" s="282" t="s">
        <v>461</v>
      </c>
      <c r="C52" s="282" t="s">
        <v>149</v>
      </c>
      <c r="D52" s="282" t="s">
        <v>462</v>
      </c>
      <c r="E52" s="282" t="s">
        <v>463</v>
      </c>
      <c r="F52" s="282" t="s">
        <v>464</v>
      </c>
      <c r="G52" s="282" t="s">
        <v>466</v>
      </c>
      <c r="H52" s="282" t="s">
        <v>150</v>
      </c>
      <c r="I52" s="361">
        <f>SUM(I70:I117)</f>
        <v>13363763.850000001</v>
      </c>
      <c r="J52" s="361">
        <f>SUM(J70:J117)</f>
        <v>0</v>
      </c>
      <c r="K52" s="361">
        <f>SUM(K70:K117)</f>
        <v>0</v>
      </c>
      <c r="L52" s="361">
        <f>SUM(L70:L117)</f>
        <v>11359196.82</v>
      </c>
      <c r="M52" s="361">
        <f>SUM(M70:M117)</f>
        <v>2004567.03</v>
      </c>
      <c r="N52" s="396" t="s">
        <v>925</v>
      </c>
      <c r="O52" s="128">
        <v>0.9</v>
      </c>
      <c r="P52" s="371" t="s">
        <v>154</v>
      </c>
      <c r="Q52" s="371" t="s">
        <v>191</v>
      </c>
    </row>
    <row r="53" spans="1:17" ht="57" customHeight="1" x14ac:dyDescent="0.3">
      <c r="A53" s="123"/>
      <c r="B53" s="283"/>
      <c r="C53" s="283"/>
      <c r="D53" s="283"/>
      <c r="E53" s="283"/>
      <c r="F53" s="283"/>
      <c r="G53" s="283"/>
      <c r="H53" s="283"/>
      <c r="I53" s="362"/>
      <c r="J53" s="362"/>
      <c r="K53" s="362"/>
      <c r="L53" s="362"/>
      <c r="M53" s="362"/>
      <c r="N53" s="397"/>
      <c r="O53" s="127" t="s">
        <v>29</v>
      </c>
      <c r="P53" s="372"/>
      <c r="Q53" s="372"/>
    </row>
    <row r="54" spans="1:17" ht="22.2" customHeight="1" x14ac:dyDescent="0.3">
      <c r="A54" s="123"/>
      <c r="B54" s="283"/>
      <c r="C54" s="283"/>
      <c r="D54" s="283"/>
      <c r="E54" s="283"/>
      <c r="F54" s="283"/>
      <c r="G54" s="283"/>
      <c r="H54" s="283"/>
      <c r="I54" s="362"/>
      <c r="J54" s="362"/>
      <c r="K54" s="362"/>
      <c r="L54" s="362"/>
      <c r="M54" s="362"/>
      <c r="N54" s="282" t="s">
        <v>926</v>
      </c>
      <c r="O54" s="125">
        <f>O94</f>
        <v>40</v>
      </c>
      <c r="P54" s="372"/>
      <c r="Q54" s="372"/>
    </row>
    <row r="55" spans="1:17" ht="46.8" customHeight="1" x14ac:dyDescent="0.3">
      <c r="A55" s="123"/>
      <c r="B55" s="283"/>
      <c r="C55" s="283"/>
      <c r="D55" s="283"/>
      <c r="E55" s="283"/>
      <c r="F55" s="283"/>
      <c r="G55" s="283"/>
      <c r="H55" s="283"/>
      <c r="I55" s="362"/>
      <c r="J55" s="362"/>
      <c r="K55" s="362"/>
      <c r="L55" s="362"/>
      <c r="M55" s="362"/>
      <c r="N55" s="284"/>
      <c r="O55" s="124" t="s">
        <v>29</v>
      </c>
      <c r="P55" s="372"/>
      <c r="Q55" s="372"/>
    </row>
    <row r="56" spans="1:17" ht="23.4" customHeight="1" x14ac:dyDescent="0.3">
      <c r="A56" s="123"/>
      <c r="B56" s="283"/>
      <c r="C56" s="283"/>
      <c r="D56" s="283"/>
      <c r="E56" s="283"/>
      <c r="F56" s="283"/>
      <c r="G56" s="283"/>
      <c r="H56" s="283"/>
      <c r="I56" s="362"/>
      <c r="J56" s="362"/>
      <c r="K56" s="362"/>
      <c r="L56" s="362"/>
      <c r="M56" s="362"/>
      <c r="N56" s="282" t="s">
        <v>480</v>
      </c>
      <c r="O56" s="152">
        <f>O96</f>
        <v>1</v>
      </c>
      <c r="P56" s="372"/>
      <c r="Q56" s="372"/>
    </row>
    <row r="57" spans="1:17" ht="59.4" customHeight="1" x14ac:dyDescent="0.3">
      <c r="A57" s="123"/>
      <c r="B57" s="283"/>
      <c r="C57" s="283"/>
      <c r="D57" s="283"/>
      <c r="E57" s="283"/>
      <c r="F57" s="283"/>
      <c r="G57" s="283"/>
      <c r="H57" s="283"/>
      <c r="I57" s="362"/>
      <c r="J57" s="362"/>
      <c r="K57" s="362"/>
      <c r="L57" s="362"/>
      <c r="M57" s="362"/>
      <c r="N57" s="284"/>
      <c r="O57" s="124" t="s">
        <v>29</v>
      </c>
      <c r="P57" s="372"/>
      <c r="Q57" s="372"/>
    </row>
    <row r="58" spans="1:17" ht="23.4" customHeight="1" x14ac:dyDescent="0.3">
      <c r="A58" s="123"/>
      <c r="B58" s="283"/>
      <c r="C58" s="283"/>
      <c r="D58" s="283"/>
      <c r="E58" s="283"/>
      <c r="F58" s="283"/>
      <c r="G58" s="283"/>
      <c r="H58" s="283"/>
      <c r="I58" s="362"/>
      <c r="J58" s="362"/>
      <c r="K58" s="362"/>
      <c r="L58" s="362"/>
      <c r="M58" s="362"/>
      <c r="N58" s="282" t="s">
        <v>467</v>
      </c>
      <c r="O58" s="152">
        <f>O98</f>
        <v>501</v>
      </c>
      <c r="P58" s="372"/>
      <c r="Q58" s="372"/>
    </row>
    <row r="59" spans="1:17" ht="44.4" customHeight="1" x14ac:dyDescent="0.3">
      <c r="A59" s="123"/>
      <c r="B59" s="283"/>
      <c r="C59" s="283"/>
      <c r="D59" s="283"/>
      <c r="E59" s="283"/>
      <c r="F59" s="283"/>
      <c r="G59" s="283"/>
      <c r="H59" s="283"/>
      <c r="I59" s="362"/>
      <c r="J59" s="362"/>
      <c r="K59" s="362"/>
      <c r="L59" s="362"/>
      <c r="M59" s="362"/>
      <c r="N59" s="284"/>
      <c r="O59" s="124" t="s">
        <v>29</v>
      </c>
      <c r="P59" s="372"/>
      <c r="Q59" s="372"/>
    </row>
    <row r="60" spans="1:17" ht="33" customHeight="1" x14ac:dyDescent="0.3">
      <c r="A60" s="123"/>
      <c r="B60" s="283"/>
      <c r="C60" s="283"/>
      <c r="D60" s="283"/>
      <c r="E60" s="283"/>
      <c r="F60" s="283"/>
      <c r="G60" s="283"/>
      <c r="H60" s="283"/>
      <c r="I60" s="362"/>
      <c r="J60" s="362"/>
      <c r="K60" s="362"/>
      <c r="L60" s="362"/>
      <c r="M60" s="362"/>
      <c r="N60" s="282" t="s">
        <v>927</v>
      </c>
      <c r="O60" s="125">
        <f>O70+O80+O84+O88</f>
        <v>348</v>
      </c>
      <c r="P60" s="372"/>
      <c r="Q60" s="372"/>
    </row>
    <row r="61" spans="1:17" ht="15.6" x14ac:dyDescent="0.3">
      <c r="A61" s="123"/>
      <c r="B61" s="283"/>
      <c r="C61" s="283"/>
      <c r="D61" s="283"/>
      <c r="E61" s="283"/>
      <c r="F61" s="283"/>
      <c r="G61" s="283"/>
      <c r="H61" s="283"/>
      <c r="I61" s="362"/>
      <c r="J61" s="362"/>
      <c r="K61" s="362"/>
      <c r="L61" s="362"/>
      <c r="M61" s="362"/>
      <c r="N61" s="284"/>
      <c r="O61" s="124" t="s">
        <v>29</v>
      </c>
      <c r="P61" s="372"/>
      <c r="Q61" s="372"/>
    </row>
    <row r="62" spans="1:17" ht="19.8" customHeight="1" x14ac:dyDescent="0.3">
      <c r="A62" s="123"/>
      <c r="B62" s="283"/>
      <c r="C62" s="283"/>
      <c r="D62" s="283"/>
      <c r="E62" s="283"/>
      <c r="F62" s="283"/>
      <c r="G62" s="283"/>
      <c r="H62" s="283"/>
      <c r="I62" s="362"/>
      <c r="J62" s="362"/>
      <c r="K62" s="362"/>
      <c r="L62" s="362"/>
      <c r="M62" s="362"/>
      <c r="N62" s="282" t="s">
        <v>472</v>
      </c>
      <c r="O62" s="125">
        <f>O72+O82+O86+O90</f>
        <v>14</v>
      </c>
      <c r="P62" s="372"/>
      <c r="Q62" s="372"/>
    </row>
    <row r="63" spans="1:17" ht="15.6" x14ac:dyDescent="0.3">
      <c r="A63" s="123"/>
      <c r="B63" s="283"/>
      <c r="C63" s="283"/>
      <c r="D63" s="283"/>
      <c r="E63" s="283"/>
      <c r="F63" s="283"/>
      <c r="G63" s="283"/>
      <c r="H63" s="283"/>
      <c r="I63" s="362"/>
      <c r="J63" s="362"/>
      <c r="K63" s="362"/>
      <c r="L63" s="362"/>
      <c r="M63" s="362"/>
      <c r="N63" s="284"/>
      <c r="O63" s="124" t="s">
        <v>29</v>
      </c>
      <c r="P63" s="372"/>
      <c r="Q63" s="372"/>
    </row>
    <row r="64" spans="1:17" ht="34.200000000000003" customHeight="1" x14ac:dyDescent="0.3">
      <c r="A64" s="123"/>
      <c r="B64" s="283"/>
      <c r="C64" s="283"/>
      <c r="D64" s="283"/>
      <c r="E64" s="283"/>
      <c r="F64" s="283"/>
      <c r="G64" s="283"/>
      <c r="H64" s="283"/>
      <c r="I64" s="362"/>
      <c r="J64" s="362"/>
      <c r="K64" s="362"/>
      <c r="L64" s="362"/>
      <c r="M64" s="362"/>
      <c r="N64" s="282" t="s">
        <v>489</v>
      </c>
      <c r="O64" s="125">
        <f>O74+O100+O106+O112</f>
        <v>524</v>
      </c>
      <c r="P64" s="372"/>
      <c r="Q64" s="372"/>
    </row>
    <row r="65" spans="1:17" ht="32.4" customHeight="1" x14ac:dyDescent="0.3">
      <c r="A65" s="123"/>
      <c r="B65" s="283"/>
      <c r="C65" s="283"/>
      <c r="D65" s="283"/>
      <c r="E65" s="283"/>
      <c r="F65" s="283"/>
      <c r="G65" s="283"/>
      <c r="H65" s="283"/>
      <c r="I65" s="362"/>
      <c r="J65" s="362"/>
      <c r="K65" s="362"/>
      <c r="L65" s="362"/>
      <c r="M65" s="362"/>
      <c r="N65" s="284"/>
      <c r="O65" s="124" t="s">
        <v>29</v>
      </c>
      <c r="P65" s="372"/>
      <c r="Q65" s="372"/>
    </row>
    <row r="66" spans="1:17" ht="17.399999999999999" customHeight="1" x14ac:dyDescent="0.3">
      <c r="A66" s="123"/>
      <c r="B66" s="283"/>
      <c r="C66" s="283"/>
      <c r="D66" s="283"/>
      <c r="E66" s="283"/>
      <c r="F66" s="283"/>
      <c r="G66" s="283"/>
      <c r="H66" s="283"/>
      <c r="I66" s="362"/>
      <c r="J66" s="362"/>
      <c r="K66" s="362"/>
      <c r="L66" s="362"/>
      <c r="M66" s="362"/>
      <c r="N66" s="282" t="s">
        <v>928</v>
      </c>
      <c r="O66" s="125">
        <f>O76+O102+O110+O114</f>
        <v>215</v>
      </c>
      <c r="P66" s="372"/>
      <c r="Q66" s="372"/>
    </row>
    <row r="67" spans="1:17" ht="31.2" customHeight="1" x14ac:dyDescent="0.3">
      <c r="A67" s="123"/>
      <c r="B67" s="283"/>
      <c r="C67" s="283"/>
      <c r="D67" s="283"/>
      <c r="E67" s="283"/>
      <c r="F67" s="283"/>
      <c r="G67" s="283"/>
      <c r="H67" s="283"/>
      <c r="I67" s="362"/>
      <c r="J67" s="362"/>
      <c r="K67" s="362"/>
      <c r="L67" s="362"/>
      <c r="M67" s="362"/>
      <c r="N67" s="284"/>
      <c r="O67" s="124" t="s">
        <v>29</v>
      </c>
      <c r="P67" s="372"/>
      <c r="Q67" s="372"/>
    </row>
    <row r="68" spans="1:17" ht="33.6" customHeight="1" x14ac:dyDescent="0.3">
      <c r="A68" s="123"/>
      <c r="B68" s="283"/>
      <c r="C68" s="283"/>
      <c r="D68" s="283"/>
      <c r="E68" s="283"/>
      <c r="F68" s="283"/>
      <c r="G68" s="283"/>
      <c r="H68" s="283"/>
      <c r="I68" s="362"/>
      <c r="J68" s="362"/>
      <c r="K68" s="362"/>
      <c r="L68" s="362"/>
      <c r="M68" s="362"/>
      <c r="N68" s="282" t="s">
        <v>490</v>
      </c>
      <c r="O68" s="125">
        <f>O78+O104+O108+O116</f>
        <v>537</v>
      </c>
      <c r="P68" s="372"/>
      <c r="Q68" s="372"/>
    </row>
    <row r="69" spans="1:17" ht="33" customHeight="1" x14ac:dyDescent="0.3">
      <c r="A69" s="123"/>
      <c r="B69" s="283"/>
      <c r="C69" s="283"/>
      <c r="D69" s="283"/>
      <c r="E69" s="283"/>
      <c r="F69" s="283"/>
      <c r="G69" s="283"/>
      <c r="H69" s="283"/>
      <c r="I69" s="362"/>
      <c r="J69" s="362"/>
      <c r="K69" s="362"/>
      <c r="L69" s="362"/>
      <c r="M69" s="362"/>
      <c r="N69" s="284"/>
      <c r="O69" s="124" t="s">
        <v>29</v>
      </c>
      <c r="P69" s="373"/>
      <c r="Q69" s="373"/>
    </row>
    <row r="70" spans="1:17" ht="33" customHeight="1" x14ac:dyDescent="0.3">
      <c r="A70" s="123"/>
      <c r="B70" s="282" t="s">
        <v>469</v>
      </c>
      <c r="C70" s="283"/>
      <c r="D70" s="282" t="s">
        <v>492</v>
      </c>
      <c r="E70" s="282" t="s">
        <v>874</v>
      </c>
      <c r="F70" s="283"/>
      <c r="G70" s="283"/>
      <c r="H70" s="283"/>
      <c r="I70" s="361">
        <f>SUM(J70:M79)</f>
        <v>634740</v>
      </c>
      <c r="J70" s="361">
        <f>J80+J84+J88+J92+J100+J106+J112</f>
        <v>0</v>
      </c>
      <c r="K70" s="361">
        <f>K80+K84+K88+K92+K100+K106+K112</f>
        <v>0</v>
      </c>
      <c r="L70" s="361">
        <v>539529</v>
      </c>
      <c r="M70" s="361">
        <v>95211</v>
      </c>
      <c r="N70" s="282" t="s">
        <v>927</v>
      </c>
      <c r="O70" s="125">
        <v>29</v>
      </c>
      <c r="P70" s="288" t="s">
        <v>151</v>
      </c>
      <c r="Q70" s="371" t="s">
        <v>191</v>
      </c>
    </row>
    <row r="71" spans="1:17" ht="33" customHeight="1" x14ac:dyDescent="0.3">
      <c r="A71" s="123"/>
      <c r="B71" s="283"/>
      <c r="C71" s="283"/>
      <c r="D71" s="283"/>
      <c r="E71" s="283"/>
      <c r="F71" s="283"/>
      <c r="G71" s="283"/>
      <c r="H71" s="283"/>
      <c r="I71" s="362"/>
      <c r="J71" s="362"/>
      <c r="K71" s="362"/>
      <c r="L71" s="362"/>
      <c r="M71" s="362"/>
      <c r="N71" s="284"/>
      <c r="O71" s="124" t="s">
        <v>29</v>
      </c>
      <c r="P71" s="289"/>
      <c r="Q71" s="372"/>
    </row>
    <row r="72" spans="1:17" ht="15.6" customHeight="1" x14ac:dyDescent="0.3">
      <c r="A72" s="123"/>
      <c r="B72" s="283"/>
      <c r="C72" s="283"/>
      <c r="D72" s="283"/>
      <c r="E72" s="283"/>
      <c r="F72" s="283"/>
      <c r="G72" s="283"/>
      <c r="H72" s="283"/>
      <c r="I72" s="362"/>
      <c r="J72" s="362"/>
      <c r="K72" s="362"/>
      <c r="L72" s="362"/>
      <c r="M72" s="362"/>
      <c r="N72" s="282" t="s">
        <v>472</v>
      </c>
      <c r="O72" s="125">
        <v>1</v>
      </c>
      <c r="P72" s="289"/>
      <c r="Q72" s="372"/>
    </row>
    <row r="73" spans="1:17" ht="15.6" x14ac:dyDescent="0.3">
      <c r="A73" s="123"/>
      <c r="B73" s="283"/>
      <c r="C73" s="283"/>
      <c r="D73" s="283"/>
      <c r="E73" s="283"/>
      <c r="F73" s="283"/>
      <c r="G73" s="283"/>
      <c r="H73" s="283"/>
      <c r="I73" s="362"/>
      <c r="J73" s="362"/>
      <c r="K73" s="362"/>
      <c r="L73" s="362"/>
      <c r="M73" s="362"/>
      <c r="N73" s="284"/>
      <c r="O73" s="124" t="s">
        <v>29</v>
      </c>
      <c r="P73" s="289"/>
      <c r="Q73" s="372"/>
    </row>
    <row r="74" spans="1:17" ht="30.6" customHeight="1" x14ac:dyDescent="0.3">
      <c r="A74" s="123"/>
      <c r="B74" s="283"/>
      <c r="C74" s="283"/>
      <c r="D74" s="283"/>
      <c r="E74" s="283"/>
      <c r="F74" s="283"/>
      <c r="G74" s="283"/>
      <c r="H74" s="283"/>
      <c r="I74" s="362"/>
      <c r="J74" s="362"/>
      <c r="K74" s="362"/>
      <c r="L74" s="362"/>
      <c r="M74" s="362"/>
      <c r="N74" s="282" t="s">
        <v>489</v>
      </c>
      <c r="O74" s="152">
        <v>274</v>
      </c>
      <c r="P74" s="289"/>
      <c r="Q74" s="372"/>
    </row>
    <row r="75" spans="1:17" ht="36" customHeight="1" x14ac:dyDescent="0.3">
      <c r="A75" s="123"/>
      <c r="B75" s="283"/>
      <c r="C75" s="283"/>
      <c r="D75" s="283"/>
      <c r="E75" s="283"/>
      <c r="F75" s="283"/>
      <c r="G75" s="283"/>
      <c r="H75" s="283"/>
      <c r="I75" s="362"/>
      <c r="J75" s="362"/>
      <c r="K75" s="362"/>
      <c r="L75" s="362"/>
      <c r="M75" s="362"/>
      <c r="N75" s="284"/>
      <c r="O75" s="124" t="s">
        <v>29</v>
      </c>
      <c r="P75" s="289"/>
      <c r="Q75" s="372"/>
    </row>
    <row r="76" spans="1:17" ht="15.6" customHeight="1" x14ac:dyDescent="0.3">
      <c r="A76" s="123"/>
      <c r="B76" s="283"/>
      <c r="C76" s="283"/>
      <c r="D76" s="283"/>
      <c r="E76" s="283"/>
      <c r="F76" s="283"/>
      <c r="G76" s="283"/>
      <c r="H76" s="283"/>
      <c r="I76" s="362"/>
      <c r="J76" s="362"/>
      <c r="K76" s="362"/>
      <c r="L76" s="362"/>
      <c r="M76" s="362"/>
      <c r="N76" s="282" t="s">
        <v>928</v>
      </c>
      <c r="O76" s="152">
        <v>60</v>
      </c>
      <c r="P76" s="289"/>
      <c r="Q76" s="372"/>
    </row>
    <row r="77" spans="1:17" ht="35.4" customHeight="1" x14ac:dyDescent="0.3">
      <c r="A77" s="123"/>
      <c r="B77" s="283"/>
      <c r="C77" s="283"/>
      <c r="D77" s="283"/>
      <c r="E77" s="283"/>
      <c r="F77" s="283"/>
      <c r="G77" s="283"/>
      <c r="H77" s="283"/>
      <c r="I77" s="362"/>
      <c r="J77" s="362"/>
      <c r="K77" s="362"/>
      <c r="L77" s="362"/>
      <c r="M77" s="362"/>
      <c r="N77" s="284"/>
      <c r="O77" s="124" t="s">
        <v>29</v>
      </c>
      <c r="P77" s="289"/>
      <c r="Q77" s="372"/>
    </row>
    <row r="78" spans="1:17" ht="33" customHeight="1" x14ac:dyDescent="0.3">
      <c r="A78" s="123"/>
      <c r="B78" s="283"/>
      <c r="C78" s="283"/>
      <c r="D78" s="283"/>
      <c r="E78" s="283"/>
      <c r="F78" s="283"/>
      <c r="G78" s="283"/>
      <c r="H78" s="283"/>
      <c r="I78" s="362"/>
      <c r="J78" s="362"/>
      <c r="K78" s="362"/>
      <c r="L78" s="362"/>
      <c r="M78" s="362"/>
      <c r="N78" s="282" t="s">
        <v>490</v>
      </c>
      <c r="O78" s="152">
        <v>287</v>
      </c>
      <c r="P78" s="289"/>
      <c r="Q78" s="372"/>
    </row>
    <row r="79" spans="1:17" ht="31.2" customHeight="1" x14ac:dyDescent="0.3">
      <c r="A79" s="123"/>
      <c r="B79" s="283"/>
      <c r="C79" s="283"/>
      <c r="D79" s="283"/>
      <c r="E79" s="283"/>
      <c r="F79" s="283"/>
      <c r="G79" s="283"/>
      <c r="H79" s="283"/>
      <c r="I79" s="362"/>
      <c r="J79" s="362"/>
      <c r="K79" s="362"/>
      <c r="L79" s="362"/>
      <c r="M79" s="362"/>
      <c r="N79" s="284"/>
      <c r="O79" s="124" t="s">
        <v>29</v>
      </c>
      <c r="P79" s="290"/>
      <c r="Q79" s="373"/>
    </row>
    <row r="80" spans="1:17" ht="36" customHeight="1" x14ac:dyDescent="0.3">
      <c r="A80" s="123"/>
      <c r="B80" s="282" t="s">
        <v>470</v>
      </c>
      <c r="C80" s="283"/>
      <c r="D80" s="282" t="s">
        <v>471</v>
      </c>
      <c r="E80" s="282" t="s">
        <v>915</v>
      </c>
      <c r="F80" s="283"/>
      <c r="G80" s="283"/>
      <c r="H80" s="283"/>
      <c r="I80" s="375">
        <f>SUM(J80:M83)</f>
        <v>768964.12</v>
      </c>
      <c r="J80" s="386">
        <v>0</v>
      </c>
      <c r="K80" s="386">
        <v>0</v>
      </c>
      <c r="L80" s="375">
        <v>653619.5</v>
      </c>
      <c r="M80" s="375">
        <v>115344.62</v>
      </c>
      <c r="N80" s="282" t="s">
        <v>927</v>
      </c>
      <c r="O80" s="125">
        <v>160</v>
      </c>
      <c r="P80" s="371" t="s">
        <v>156</v>
      </c>
      <c r="Q80" s="371" t="s">
        <v>191</v>
      </c>
    </row>
    <row r="81" spans="1:17" ht="27.6" customHeight="1" x14ac:dyDescent="0.3">
      <c r="A81" s="123"/>
      <c r="B81" s="283"/>
      <c r="C81" s="283"/>
      <c r="D81" s="283"/>
      <c r="E81" s="283"/>
      <c r="F81" s="283"/>
      <c r="G81" s="283"/>
      <c r="H81" s="283"/>
      <c r="I81" s="376"/>
      <c r="J81" s="387"/>
      <c r="K81" s="387"/>
      <c r="L81" s="376"/>
      <c r="M81" s="376"/>
      <c r="N81" s="284"/>
      <c r="O81" s="124" t="s">
        <v>29</v>
      </c>
      <c r="P81" s="372"/>
      <c r="Q81" s="372"/>
    </row>
    <row r="82" spans="1:17" ht="15.6" x14ac:dyDescent="0.3">
      <c r="A82" s="123"/>
      <c r="B82" s="283"/>
      <c r="C82" s="283"/>
      <c r="D82" s="283"/>
      <c r="E82" s="283"/>
      <c r="F82" s="283"/>
      <c r="G82" s="283"/>
      <c r="H82" s="283"/>
      <c r="I82" s="376"/>
      <c r="J82" s="387"/>
      <c r="K82" s="387"/>
      <c r="L82" s="376"/>
      <c r="M82" s="376"/>
      <c r="N82" s="282" t="s">
        <v>472</v>
      </c>
      <c r="O82" s="125">
        <v>4</v>
      </c>
      <c r="P82" s="372"/>
      <c r="Q82" s="372"/>
    </row>
    <row r="83" spans="1:17" ht="17.399999999999999" customHeight="1" x14ac:dyDescent="0.3">
      <c r="A83" s="123"/>
      <c r="B83" s="283"/>
      <c r="C83" s="283"/>
      <c r="D83" s="283"/>
      <c r="E83" s="283"/>
      <c r="F83" s="283"/>
      <c r="G83" s="283"/>
      <c r="H83" s="283"/>
      <c r="I83" s="376"/>
      <c r="J83" s="387"/>
      <c r="K83" s="387"/>
      <c r="L83" s="376"/>
      <c r="M83" s="376"/>
      <c r="N83" s="284"/>
      <c r="O83" s="124" t="s">
        <v>74</v>
      </c>
      <c r="P83" s="372"/>
      <c r="Q83" s="372"/>
    </row>
    <row r="84" spans="1:17" ht="34.799999999999997" customHeight="1" x14ac:dyDescent="0.3">
      <c r="A84" s="123"/>
      <c r="B84" s="282" t="s">
        <v>473</v>
      </c>
      <c r="C84" s="283"/>
      <c r="D84" s="282" t="s">
        <v>474</v>
      </c>
      <c r="E84" s="282" t="s">
        <v>475</v>
      </c>
      <c r="F84" s="283"/>
      <c r="G84" s="283"/>
      <c r="H84" s="283"/>
      <c r="I84" s="375">
        <f>SUM(J84:M87)</f>
        <v>1176472</v>
      </c>
      <c r="J84" s="377">
        <v>0</v>
      </c>
      <c r="K84" s="379">
        <v>0</v>
      </c>
      <c r="L84" s="379">
        <v>1000000</v>
      </c>
      <c r="M84" s="379">
        <v>176472</v>
      </c>
      <c r="N84" s="282" t="s">
        <v>927</v>
      </c>
      <c r="O84" s="152">
        <v>75</v>
      </c>
      <c r="P84" s="371" t="s">
        <v>156</v>
      </c>
      <c r="Q84" s="371" t="s">
        <v>191</v>
      </c>
    </row>
    <row r="85" spans="1:17" ht="33" customHeight="1" x14ac:dyDescent="0.3">
      <c r="A85" s="123"/>
      <c r="B85" s="283"/>
      <c r="C85" s="283"/>
      <c r="D85" s="283"/>
      <c r="E85" s="283"/>
      <c r="F85" s="283"/>
      <c r="G85" s="283"/>
      <c r="H85" s="283"/>
      <c r="I85" s="376"/>
      <c r="J85" s="378"/>
      <c r="K85" s="380"/>
      <c r="L85" s="380"/>
      <c r="M85" s="380"/>
      <c r="N85" s="284"/>
      <c r="O85" s="124" t="s">
        <v>29</v>
      </c>
      <c r="P85" s="372"/>
      <c r="Q85" s="372"/>
    </row>
    <row r="86" spans="1:17" ht="15.6" x14ac:dyDescent="0.3">
      <c r="A86" s="123"/>
      <c r="B86" s="283"/>
      <c r="C86" s="283"/>
      <c r="D86" s="283"/>
      <c r="E86" s="283"/>
      <c r="F86" s="283"/>
      <c r="G86" s="283"/>
      <c r="H86" s="283"/>
      <c r="I86" s="376"/>
      <c r="J86" s="378"/>
      <c r="K86" s="380"/>
      <c r="L86" s="380"/>
      <c r="M86" s="380"/>
      <c r="N86" s="282" t="s">
        <v>468</v>
      </c>
      <c r="O86" s="125">
        <v>5</v>
      </c>
      <c r="P86" s="372"/>
      <c r="Q86" s="372"/>
    </row>
    <row r="87" spans="1:17" ht="35.4" customHeight="1" x14ac:dyDescent="0.3">
      <c r="A87" s="123"/>
      <c r="B87" s="283"/>
      <c r="C87" s="283"/>
      <c r="D87" s="283"/>
      <c r="E87" s="283"/>
      <c r="F87" s="283"/>
      <c r="G87" s="283"/>
      <c r="H87" s="283"/>
      <c r="I87" s="376"/>
      <c r="J87" s="378"/>
      <c r="K87" s="380"/>
      <c r="L87" s="380"/>
      <c r="M87" s="380"/>
      <c r="N87" s="284"/>
      <c r="O87" s="124" t="s">
        <v>29</v>
      </c>
      <c r="P87" s="372"/>
      <c r="Q87" s="372"/>
    </row>
    <row r="88" spans="1:17" ht="33" customHeight="1" x14ac:dyDescent="0.3">
      <c r="A88" s="123"/>
      <c r="B88" s="282" t="s">
        <v>476</v>
      </c>
      <c r="C88" s="283"/>
      <c r="D88" s="282" t="s">
        <v>477</v>
      </c>
      <c r="E88" s="282" t="s">
        <v>478</v>
      </c>
      <c r="F88" s="283"/>
      <c r="G88" s="283"/>
      <c r="H88" s="283"/>
      <c r="I88" s="375">
        <f>SUM(J88:M91)</f>
        <v>941748</v>
      </c>
      <c r="J88" s="386">
        <v>0</v>
      </c>
      <c r="K88" s="386">
        <v>0</v>
      </c>
      <c r="L88" s="375">
        <v>800485</v>
      </c>
      <c r="M88" s="375">
        <v>141263</v>
      </c>
      <c r="N88" s="282" t="s">
        <v>927</v>
      </c>
      <c r="O88" s="152">
        <v>84</v>
      </c>
      <c r="P88" s="371" t="s">
        <v>160</v>
      </c>
      <c r="Q88" s="371" t="s">
        <v>191</v>
      </c>
    </row>
    <row r="89" spans="1:17" ht="34.200000000000003" customHeight="1" x14ac:dyDescent="0.3">
      <c r="A89" s="123"/>
      <c r="B89" s="283"/>
      <c r="C89" s="283"/>
      <c r="D89" s="283"/>
      <c r="E89" s="283"/>
      <c r="F89" s="283"/>
      <c r="G89" s="283"/>
      <c r="H89" s="283"/>
      <c r="I89" s="376"/>
      <c r="J89" s="387"/>
      <c r="K89" s="387"/>
      <c r="L89" s="376"/>
      <c r="M89" s="376"/>
      <c r="N89" s="284"/>
      <c r="O89" s="124" t="s">
        <v>29</v>
      </c>
      <c r="P89" s="372"/>
      <c r="Q89" s="372"/>
    </row>
    <row r="90" spans="1:17" ht="15.6" x14ac:dyDescent="0.3">
      <c r="A90" s="123"/>
      <c r="B90" s="283"/>
      <c r="C90" s="283"/>
      <c r="D90" s="283"/>
      <c r="E90" s="283"/>
      <c r="F90" s="283"/>
      <c r="G90" s="283"/>
      <c r="H90" s="283"/>
      <c r="I90" s="376"/>
      <c r="J90" s="387"/>
      <c r="K90" s="387"/>
      <c r="L90" s="376"/>
      <c r="M90" s="376"/>
      <c r="N90" s="282" t="s">
        <v>472</v>
      </c>
      <c r="O90" s="152">
        <v>4</v>
      </c>
      <c r="P90" s="372"/>
      <c r="Q90" s="372"/>
    </row>
    <row r="91" spans="1:17" ht="15.6" x14ac:dyDescent="0.3">
      <c r="A91" s="123"/>
      <c r="B91" s="283"/>
      <c r="C91" s="283"/>
      <c r="D91" s="283"/>
      <c r="E91" s="283"/>
      <c r="F91" s="283"/>
      <c r="G91" s="283"/>
      <c r="H91" s="283"/>
      <c r="I91" s="376"/>
      <c r="J91" s="387"/>
      <c r="K91" s="387"/>
      <c r="L91" s="376"/>
      <c r="M91" s="376"/>
      <c r="N91" s="284"/>
      <c r="O91" s="124" t="s">
        <v>29</v>
      </c>
      <c r="P91" s="372"/>
      <c r="Q91" s="372"/>
    </row>
    <row r="92" spans="1:17" ht="33.6" customHeight="1" x14ac:dyDescent="0.3">
      <c r="A92" s="123"/>
      <c r="B92" s="282" t="s">
        <v>875</v>
      </c>
      <c r="C92" s="283"/>
      <c r="D92" s="282" t="s">
        <v>479</v>
      </c>
      <c r="E92" s="282" t="s">
        <v>916</v>
      </c>
      <c r="F92" s="283"/>
      <c r="G92" s="283"/>
      <c r="H92" s="283"/>
      <c r="I92" s="375">
        <f>SUM(J92:M99)</f>
        <v>400000</v>
      </c>
      <c r="J92" s="377">
        <v>0</v>
      </c>
      <c r="K92" s="377">
        <v>0</v>
      </c>
      <c r="L92" s="375">
        <v>340000</v>
      </c>
      <c r="M92" s="375">
        <v>60000</v>
      </c>
      <c r="N92" s="396" t="s">
        <v>929</v>
      </c>
      <c r="O92" s="129">
        <v>5</v>
      </c>
      <c r="P92" s="371" t="s">
        <v>154</v>
      </c>
      <c r="Q92" s="371" t="s">
        <v>191</v>
      </c>
    </row>
    <row r="93" spans="1:17" ht="49.2" customHeight="1" x14ac:dyDescent="0.3">
      <c r="A93" s="123"/>
      <c r="B93" s="283"/>
      <c r="C93" s="283"/>
      <c r="D93" s="283"/>
      <c r="E93" s="283"/>
      <c r="F93" s="283"/>
      <c r="G93" s="283"/>
      <c r="H93" s="283"/>
      <c r="I93" s="376"/>
      <c r="J93" s="378"/>
      <c r="K93" s="378"/>
      <c r="L93" s="376"/>
      <c r="M93" s="376"/>
      <c r="N93" s="397"/>
      <c r="O93" s="127" t="s">
        <v>29</v>
      </c>
      <c r="P93" s="372"/>
      <c r="Q93" s="372"/>
    </row>
    <row r="94" spans="1:17" ht="36.6" customHeight="1" x14ac:dyDescent="0.3">
      <c r="A94" s="123"/>
      <c r="B94" s="283"/>
      <c r="C94" s="283"/>
      <c r="D94" s="283"/>
      <c r="E94" s="283"/>
      <c r="F94" s="283"/>
      <c r="G94" s="283"/>
      <c r="H94" s="283"/>
      <c r="I94" s="376"/>
      <c r="J94" s="378"/>
      <c r="K94" s="378"/>
      <c r="L94" s="376"/>
      <c r="M94" s="376"/>
      <c r="N94" s="282" t="s">
        <v>926</v>
      </c>
      <c r="O94" s="125">
        <v>40</v>
      </c>
      <c r="P94" s="372"/>
      <c r="Q94" s="372"/>
    </row>
    <row r="95" spans="1:17" ht="30.6" customHeight="1" x14ac:dyDescent="0.3">
      <c r="A95" s="123"/>
      <c r="B95" s="283"/>
      <c r="C95" s="283"/>
      <c r="D95" s="283"/>
      <c r="E95" s="283"/>
      <c r="F95" s="283"/>
      <c r="G95" s="283"/>
      <c r="H95" s="283"/>
      <c r="I95" s="376"/>
      <c r="J95" s="378"/>
      <c r="K95" s="378"/>
      <c r="L95" s="376"/>
      <c r="M95" s="376"/>
      <c r="N95" s="284"/>
      <c r="O95" s="124" t="s">
        <v>29</v>
      </c>
      <c r="P95" s="372"/>
      <c r="Q95" s="372"/>
    </row>
    <row r="96" spans="1:17" ht="48.6" customHeight="1" x14ac:dyDescent="0.3">
      <c r="A96" s="123"/>
      <c r="B96" s="283"/>
      <c r="C96" s="283"/>
      <c r="D96" s="283"/>
      <c r="E96" s="283"/>
      <c r="F96" s="283"/>
      <c r="G96" s="283"/>
      <c r="H96" s="283"/>
      <c r="I96" s="376"/>
      <c r="J96" s="378"/>
      <c r="K96" s="378"/>
      <c r="L96" s="376"/>
      <c r="M96" s="376"/>
      <c r="N96" s="282" t="s">
        <v>480</v>
      </c>
      <c r="O96" s="152">
        <v>1</v>
      </c>
      <c r="P96" s="372"/>
      <c r="Q96" s="372"/>
    </row>
    <row r="97" spans="1:17" ht="35.4" customHeight="1" x14ac:dyDescent="0.3">
      <c r="A97" s="123"/>
      <c r="B97" s="283"/>
      <c r="C97" s="283"/>
      <c r="D97" s="283"/>
      <c r="E97" s="283"/>
      <c r="F97" s="283"/>
      <c r="G97" s="283"/>
      <c r="H97" s="283"/>
      <c r="I97" s="376"/>
      <c r="J97" s="378"/>
      <c r="K97" s="378"/>
      <c r="L97" s="376"/>
      <c r="M97" s="376"/>
      <c r="N97" s="284"/>
      <c r="O97" s="124" t="s">
        <v>29</v>
      </c>
      <c r="P97" s="372"/>
      <c r="Q97" s="372"/>
    </row>
    <row r="98" spans="1:17" ht="15.6" x14ac:dyDescent="0.3">
      <c r="A98" s="123"/>
      <c r="B98" s="283"/>
      <c r="C98" s="283"/>
      <c r="D98" s="283"/>
      <c r="E98" s="283"/>
      <c r="F98" s="283"/>
      <c r="G98" s="283"/>
      <c r="H98" s="283"/>
      <c r="I98" s="376"/>
      <c r="J98" s="378"/>
      <c r="K98" s="378"/>
      <c r="L98" s="376"/>
      <c r="M98" s="376"/>
      <c r="N98" s="282" t="s">
        <v>467</v>
      </c>
      <c r="O98" s="152">
        <v>501</v>
      </c>
      <c r="P98" s="372"/>
      <c r="Q98" s="372"/>
    </row>
    <row r="99" spans="1:17" ht="49.2" customHeight="1" x14ac:dyDescent="0.3">
      <c r="A99" s="123"/>
      <c r="B99" s="283"/>
      <c r="C99" s="283"/>
      <c r="D99" s="283"/>
      <c r="E99" s="283"/>
      <c r="F99" s="283"/>
      <c r="G99" s="283"/>
      <c r="H99" s="283"/>
      <c r="I99" s="376"/>
      <c r="J99" s="378"/>
      <c r="K99" s="378"/>
      <c r="L99" s="376"/>
      <c r="M99" s="376"/>
      <c r="N99" s="284"/>
      <c r="O99" s="124" t="s">
        <v>29</v>
      </c>
      <c r="P99" s="372"/>
      <c r="Q99" s="372"/>
    </row>
    <row r="100" spans="1:17" ht="15.6" customHeight="1" x14ac:dyDescent="0.3">
      <c r="A100" s="123"/>
      <c r="B100" s="282" t="s">
        <v>876</v>
      </c>
      <c r="C100" s="288" t="s">
        <v>18</v>
      </c>
      <c r="D100" s="282" t="s">
        <v>481</v>
      </c>
      <c r="E100" s="282" t="s">
        <v>482</v>
      </c>
      <c r="F100" s="283"/>
      <c r="G100" s="283"/>
      <c r="H100" s="283"/>
      <c r="I100" s="375">
        <f>SUM(J100:M105)</f>
        <v>2941177</v>
      </c>
      <c r="J100" s="377">
        <v>0</v>
      </c>
      <c r="K100" s="377">
        <v>0</v>
      </c>
      <c r="L100" s="375">
        <v>2500000</v>
      </c>
      <c r="M100" s="375">
        <v>441177</v>
      </c>
      <c r="N100" s="282" t="s">
        <v>489</v>
      </c>
      <c r="O100" s="152">
        <v>90</v>
      </c>
      <c r="P100" s="371" t="s">
        <v>154</v>
      </c>
      <c r="Q100" s="371" t="s">
        <v>191</v>
      </c>
    </row>
    <row r="101" spans="1:17" ht="49.8" customHeight="1" x14ac:dyDescent="0.3">
      <c r="A101" s="123"/>
      <c r="B101" s="283"/>
      <c r="C101" s="289"/>
      <c r="D101" s="283"/>
      <c r="E101" s="283"/>
      <c r="F101" s="283"/>
      <c r="G101" s="283"/>
      <c r="H101" s="283"/>
      <c r="I101" s="376"/>
      <c r="J101" s="378"/>
      <c r="K101" s="378"/>
      <c r="L101" s="376"/>
      <c r="M101" s="376"/>
      <c r="N101" s="284"/>
      <c r="O101" s="124" t="s">
        <v>29</v>
      </c>
      <c r="P101" s="372"/>
      <c r="Q101" s="372"/>
    </row>
    <row r="102" spans="1:17" ht="15.6" x14ac:dyDescent="0.3">
      <c r="A102" s="123"/>
      <c r="B102" s="283"/>
      <c r="C102" s="289"/>
      <c r="D102" s="283"/>
      <c r="E102" s="283"/>
      <c r="F102" s="283"/>
      <c r="G102" s="283"/>
      <c r="H102" s="283"/>
      <c r="I102" s="376"/>
      <c r="J102" s="378"/>
      <c r="K102" s="378"/>
      <c r="L102" s="376"/>
      <c r="M102" s="376"/>
      <c r="N102" s="282" t="s">
        <v>928</v>
      </c>
      <c r="O102" s="152">
        <v>90</v>
      </c>
      <c r="P102" s="372"/>
      <c r="Q102" s="372"/>
    </row>
    <row r="103" spans="1:17" ht="33.6" customHeight="1" x14ac:dyDescent="0.3">
      <c r="A103" s="123"/>
      <c r="B103" s="283"/>
      <c r="C103" s="289"/>
      <c r="D103" s="283"/>
      <c r="E103" s="283"/>
      <c r="F103" s="283"/>
      <c r="G103" s="283"/>
      <c r="H103" s="283"/>
      <c r="I103" s="376"/>
      <c r="J103" s="378"/>
      <c r="K103" s="378"/>
      <c r="L103" s="376"/>
      <c r="M103" s="376"/>
      <c r="N103" s="284"/>
      <c r="O103" s="124" t="s">
        <v>29</v>
      </c>
      <c r="P103" s="372"/>
      <c r="Q103" s="372"/>
    </row>
    <row r="104" spans="1:17" ht="15.6" x14ac:dyDescent="0.3">
      <c r="A104" s="123"/>
      <c r="B104" s="283"/>
      <c r="C104" s="289"/>
      <c r="D104" s="283"/>
      <c r="E104" s="283"/>
      <c r="F104" s="283"/>
      <c r="G104" s="283"/>
      <c r="H104" s="283"/>
      <c r="I104" s="376"/>
      <c r="J104" s="378"/>
      <c r="K104" s="378"/>
      <c r="L104" s="376"/>
      <c r="M104" s="376"/>
      <c r="N104" s="282" t="s">
        <v>490</v>
      </c>
      <c r="O104" s="152">
        <v>90</v>
      </c>
      <c r="P104" s="372"/>
      <c r="Q104" s="372"/>
    </row>
    <row r="105" spans="1:17" ht="50.4" customHeight="1" x14ac:dyDescent="0.3">
      <c r="A105" s="123"/>
      <c r="B105" s="284"/>
      <c r="C105" s="290"/>
      <c r="D105" s="284"/>
      <c r="E105" s="284"/>
      <c r="F105" s="283"/>
      <c r="G105" s="283"/>
      <c r="H105" s="283"/>
      <c r="I105" s="382"/>
      <c r="J105" s="383"/>
      <c r="K105" s="383"/>
      <c r="L105" s="382"/>
      <c r="M105" s="382"/>
      <c r="N105" s="284"/>
      <c r="O105" s="124" t="s">
        <v>29</v>
      </c>
      <c r="P105" s="373"/>
      <c r="Q105" s="373"/>
    </row>
    <row r="106" spans="1:17" ht="15.6" customHeight="1" x14ac:dyDescent="0.3">
      <c r="A106" s="123"/>
      <c r="B106" s="282" t="s">
        <v>877</v>
      </c>
      <c r="C106" s="288"/>
      <c r="D106" s="282" t="s">
        <v>483</v>
      </c>
      <c r="E106" s="282" t="s">
        <v>484</v>
      </c>
      <c r="F106" s="283"/>
      <c r="G106" s="283"/>
      <c r="H106" s="283"/>
      <c r="I106" s="375">
        <f>SUM(J106:M111)</f>
        <v>3200000</v>
      </c>
      <c r="J106" s="377">
        <v>0</v>
      </c>
      <c r="K106" s="377">
        <v>0</v>
      </c>
      <c r="L106" s="375">
        <v>2720000</v>
      </c>
      <c r="M106" s="375">
        <v>480000</v>
      </c>
      <c r="N106" s="282" t="s">
        <v>489</v>
      </c>
      <c r="O106" s="125">
        <v>30</v>
      </c>
      <c r="P106" s="371" t="s">
        <v>185</v>
      </c>
      <c r="Q106" s="371" t="s">
        <v>191</v>
      </c>
    </row>
    <row r="107" spans="1:17" ht="48.6" customHeight="1" x14ac:dyDescent="0.3">
      <c r="A107" s="123"/>
      <c r="B107" s="283"/>
      <c r="C107" s="289"/>
      <c r="D107" s="283"/>
      <c r="E107" s="283"/>
      <c r="F107" s="283"/>
      <c r="G107" s="283"/>
      <c r="H107" s="283"/>
      <c r="I107" s="376"/>
      <c r="J107" s="378"/>
      <c r="K107" s="378"/>
      <c r="L107" s="376"/>
      <c r="M107" s="376"/>
      <c r="N107" s="284"/>
      <c r="O107" s="124" t="s">
        <v>29</v>
      </c>
      <c r="P107" s="372"/>
      <c r="Q107" s="372"/>
    </row>
    <row r="108" spans="1:17" ht="15.6" x14ac:dyDescent="0.3">
      <c r="A108" s="123"/>
      <c r="B108" s="283"/>
      <c r="C108" s="289"/>
      <c r="D108" s="283"/>
      <c r="E108" s="283"/>
      <c r="F108" s="283"/>
      <c r="G108" s="283"/>
      <c r="H108" s="283"/>
      <c r="I108" s="376"/>
      <c r="J108" s="378"/>
      <c r="K108" s="378"/>
      <c r="L108" s="376"/>
      <c r="M108" s="376"/>
      <c r="N108" s="282" t="s">
        <v>490</v>
      </c>
      <c r="O108" s="125">
        <v>30</v>
      </c>
      <c r="P108" s="372"/>
      <c r="Q108" s="372"/>
    </row>
    <row r="109" spans="1:17" ht="50.4" customHeight="1" x14ac:dyDescent="0.3">
      <c r="A109" s="123"/>
      <c r="B109" s="283"/>
      <c r="C109" s="289"/>
      <c r="D109" s="283"/>
      <c r="E109" s="283"/>
      <c r="F109" s="283"/>
      <c r="G109" s="283"/>
      <c r="H109" s="283"/>
      <c r="I109" s="376"/>
      <c r="J109" s="378"/>
      <c r="K109" s="378"/>
      <c r="L109" s="376"/>
      <c r="M109" s="376"/>
      <c r="N109" s="284"/>
      <c r="O109" s="124" t="s">
        <v>29</v>
      </c>
      <c r="P109" s="372"/>
      <c r="Q109" s="372"/>
    </row>
    <row r="110" spans="1:17" ht="15.6" x14ac:dyDescent="0.3">
      <c r="A110" s="123"/>
      <c r="B110" s="283"/>
      <c r="C110" s="289"/>
      <c r="D110" s="283"/>
      <c r="E110" s="283"/>
      <c r="F110" s="283"/>
      <c r="G110" s="283"/>
      <c r="H110" s="283"/>
      <c r="I110" s="376"/>
      <c r="J110" s="378"/>
      <c r="K110" s="378"/>
      <c r="L110" s="376"/>
      <c r="M110" s="376"/>
      <c r="N110" s="282" t="s">
        <v>928</v>
      </c>
      <c r="O110" s="152">
        <v>30</v>
      </c>
      <c r="P110" s="372"/>
      <c r="Q110" s="372"/>
    </row>
    <row r="111" spans="1:17" ht="36.6" customHeight="1" x14ac:dyDescent="0.3">
      <c r="A111" s="123"/>
      <c r="B111" s="283"/>
      <c r="C111" s="289"/>
      <c r="D111" s="283"/>
      <c r="E111" s="283"/>
      <c r="F111" s="283"/>
      <c r="G111" s="283"/>
      <c r="H111" s="283"/>
      <c r="I111" s="376"/>
      <c r="J111" s="378"/>
      <c r="K111" s="378"/>
      <c r="L111" s="376"/>
      <c r="M111" s="376"/>
      <c r="N111" s="284"/>
      <c r="O111" s="124" t="s">
        <v>29</v>
      </c>
      <c r="P111" s="372"/>
      <c r="Q111" s="372"/>
    </row>
    <row r="112" spans="1:17" ht="15.6" x14ac:dyDescent="0.3">
      <c r="A112" s="123"/>
      <c r="B112" s="282" t="s">
        <v>485</v>
      </c>
      <c r="C112" s="288"/>
      <c r="D112" s="282" t="s">
        <v>477</v>
      </c>
      <c r="E112" s="282" t="s">
        <v>486</v>
      </c>
      <c r="F112" s="283"/>
      <c r="G112" s="283"/>
      <c r="H112" s="283"/>
      <c r="I112" s="375">
        <f>SUM(J112:M117)</f>
        <v>3300662.73</v>
      </c>
      <c r="J112" s="377">
        <v>0</v>
      </c>
      <c r="K112" s="377">
        <v>0</v>
      </c>
      <c r="L112" s="375">
        <v>2805563.32</v>
      </c>
      <c r="M112" s="375">
        <v>495099.41</v>
      </c>
      <c r="N112" s="282" t="s">
        <v>489</v>
      </c>
      <c r="O112" s="125">
        <v>130</v>
      </c>
      <c r="P112" s="371" t="s">
        <v>161</v>
      </c>
      <c r="Q112" s="371" t="s">
        <v>191</v>
      </c>
    </row>
    <row r="113" spans="1:17" ht="52.8" customHeight="1" x14ac:dyDescent="0.3">
      <c r="A113" s="123"/>
      <c r="B113" s="283"/>
      <c r="C113" s="289"/>
      <c r="D113" s="283"/>
      <c r="E113" s="283"/>
      <c r="F113" s="283"/>
      <c r="G113" s="283"/>
      <c r="H113" s="283"/>
      <c r="I113" s="376"/>
      <c r="J113" s="378"/>
      <c r="K113" s="378"/>
      <c r="L113" s="376"/>
      <c r="M113" s="376"/>
      <c r="N113" s="284"/>
      <c r="O113" s="124" t="s">
        <v>29</v>
      </c>
      <c r="P113" s="372"/>
      <c r="Q113" s="372"/>
    </row>
    <row r="114" spans="1:17" ht="15.6" x14ac:dyDescent="0.3">
      <c r="A114" s="123"/>
      <c r="B114" s="283"/>
      <c r="C114" s="289"/>
      <c r="D114" s="283"/>
      <c r="E114" s="283"/>
      <c r="F114" s="283"/>
      <c r="G114" s="283"/>
      <c r="H114" s="283"/>
      <c r="I114" s="376"/>
      <c r="J114" s="378"/>
      <c r="K114" s="378"/>
      <c r="L114" s="376"/>
      <c r="M114" s="376"/>
      <c r="N114" s="282" t="s">
        <v>928</v>
      </c>
      <c r="O114" s="125">
        <v>35</v>
      </c>
      <c r="P114" s="372"/>
      <c r="Q114" s="372"/>
    </row>
    <row r="115" spans="1:17" ht="33" customHeight="1" x14ac:dyDescent="0.3">
      <c r="A115" s="123"/>
      <c r="B115" s="283"/>
      <c r="C115" s="289"/>
      <c r="D115" s="283"/>
      <c r="E115" s="283"/>
      <c r="F115" s="283"/>
      <c r="G115" s="283"/>
      <c r="H115" s="283"/>
      <c r="I115" s="376"/>
      <c r="J115" s="378"/>
      <c r="K115" s="378"/>
      <c r="L115" s="376"/>
      <c r="M115" s="376"/>
      <c r="N115" s="284"/>
      <c r="O115" s="124" t="s">
        <v>29</v>
      </c>
      <c r="P115" s="372"/>
      <c r="Q115" s="372"/>
    </row>
    <row r="116" spans="1:17" ht="15.6" x14ac:dyDescent="0.3">
      <c r="A116" s="123"/>
      <c r="B116" s="283"/>
      <c r="C116" s="289"/>
      <c r="D116" s="283"/>
      <c r="E116" s="283"/>
      <c r="F116" s="283"/>
      <c r="G116" s="283"/>
      <c r="H116" s="283"/>
      <c r="I116" s="376"/>
      <c r="J116" s="378"/>
      <c r="K116" s="378"/>
      <c r="L116" s="376"/>
      <c r="M116" s="376"/>
      <c r="N116" s="282" t="s">
        <v>490</v>
      </c>
      <c r="O116" s="152">
        <v>130</v>
      </c>
      <c r="P116" s="372"/>
      <c r="Q116" s="372"/>
    </row>
    <row r="117" spans="1:17" ht="37.200000000000003" customHeight="1" x14ac:dyDescent="0.3">
      <c r="A117" s="123"/>
      <c r="B117" s="283"/>
      <c r="C117" s="289"/>
      <c r="D117" s="283"/>
      <c r="E117" s="283"/>
      <c r="F117" s="283"/>
      <c r="G117" s="283"/>
      <c r="H117" s="283"/>
      <c r="I117" s="376"/>
      <c r="J117" s="378"/>
      <c r="K117" s="378"/>
      <c r="L117" s="376"/>
      <c r="M117" s="376"/>
      <c r="N117" s="283"/>
      <c r="O117" s="156" t="s">
        <v>29</v>
      </c>
      <c r="P117" s="372"/>
      <c r="Q117" s="372"/>
    </row>
    <row r="118" spans="1:17" ht="15.6" customHeight="1" x14ac:dyDescent="0.3">
      <c r="B118" s="384" t="s">
        <v>526</v>
      </c>
      <c r="C118" s="384"/>
      <c r="D118" s="384"/>
      <c r="E118" s="384"/>
      <c r="F118" s="384"/>
      <c r="G118" s="384"/>
      <c r="H118" s="384"/>
      <c r="I118" s="208">
        <f>SUM(I70:I117)</f>
        <v>13363763.850000001</v>
      </c>
      <c r="J118" s="208">
        <v>0</v>
      </c>
      <c r="K118" s="208">
        <v>0</v>
      </c>
      <c r="L118" s="208">
        <f t="shared" ref="L118:M118" si="0">SUM(L70:L117)</f>
        <v>11359196.82</v>
      </c>
      <c r="M118" s="208">
        <f t="shared" si="0"/>
        <v>2004567.03</v>
      </c>
      <c r="N118" s="277"/>
      <c r="O118" s="277"/>
      <c r="P118" s="277"/>
      <c r="Q118" s="278"/>
    </row>
    <row r="119" spans="1:17" ht="34.799999999999997" customHeight="1" x14ac:dyDescent="0.3">
      <c r="A119" s="123"/>
      <c r="B119" s="201"/>
      <c r="C119" s="202"/>
      <c r="D119" s="201"/>
      <c r="E119" s="201"/>
      <c r="F119" s="201"/>
      <c r="G119" s="201"/>
      <c r="H119" s="201"/>
      <c r="I119" s="203"/>
      <c r="J119" s="204"/>
      <c r="K119" s="204"/>
      <c r="L119" s="203"/>
      <c r="M119" s="203"/>
      <c r="N119" s="185"/>
      <c r="O119" s="184"/>
      <c r="P119" s="205"/>
      <c r="Q119" s="205"/>
    </row>
    <row r="120" spans="1:17" ht="15.6" x14ac:dyDescent="0.3">
      <c r="B120" s="369" t="s">
        <v>132</v>
      </c>
      <c r="C120" s="369" t="s">
        <v>133</v>
      </c>
      <c r="D120" s="369" t="s">
        <v>134</v>
      </c>
      <c r="E120" s="369" t="s">
        <v>135</v>
      </c>
      <c r="F120" s="369" t="s">
        <v>136</v>
      </c>
      <c r="G120" s="369" t="s">
        <v>137</v>
      </c>
      <c r="H120" s="369" t="s">
        <v>138</v>
      </c>
      <c r="I120" s="369" t="s">
        <v>139</v>
      </c>
      <c r="J120" s="369"/>
      <c r="K120" s="369"/>
      <c r="L120" s="369"/>
      <c r="M120" s="369"/>
      <c r="N120" s="369" t="s">
        <v>6</v>
      </c>
      <c r="O120" s="369"/>
      <c r="P120" s="369" t="s">
        <v>140</v>
      </c>
      <c r="Q120" s="369" t="s">
        <v>141</v>
      </c>
    </row>
    <row r="121" spans="1:17" ht="15.6" x14ac:dyDescent="0.3">
      <c r="B121" s="262"/>
      <c r="C121" s="262"/>
      <c r="D121" s="262"/>
      <c r="E121" s="262"/>
      <c r="F121" s="262"/>
      <c r="G121" s="262"/>
      <c r="H121" s="262"/>
      <c r="I121" s="262" t="s">
        <v>88</v>
      </c>
      <c r="J121" s="262" t="s">
        <v>142</v>
      </c>
      <c r="K121" s="262"/>
      <c r="L121" s="262"/>
      <c r="M121" s="262" t="s">
        <v>143</v>
      </c>
      <c r="N121" s="262" t="s">
        <v>144</v>
      </c>
      <c r="O121" s="262" t="s">
        <v>145</v>
      </c>
      <c r="P121" s="262"/>
      <c r="Q121" s="262"/>
    </row>
    <row r="122" spans="1:17" ht="93.6" x14ac:dyDescent="0.3">
      <c r="B122" s="262"/>
      <c r="C122" s="262"/>
      <c r="D122" s="262"/>
      <c r="E122" s="262"/>
      <c r="F122" s="262"/>
      <c r="G122" s="262"/>
      <c r="H122" s="262"/>
      <c r="I122" s="262"/>
      <c r="J122" s="3" t="s">
        <v>146</v>
      </c>
      <c r="K122" s="3" t="s">
        <v>147</v>
      </c>
      <c r="L122" s="3" t="s">
        <v>148</v>
      </c>
      <c r="M122" s="262"/>
      <c r="N122" s="262"/>
      <c r="O122" s="262"/>
      <c r="P122" s="262"/>
      <c r="Q122" s="262"/>
    </row>
    <row r="123" spans="1:17" ht="15.6" customHeight="1" x14ac:dyDescent="0.3">
      <c r="A123" s="123"/>
      <c r="B123" s="282" t="s">
        <v>487</v>
      </c>
      <c r="C123" s="371" t="s">
        <v>149</v>
      </c>
      <c r="D123" s="282" t="s">
        <v>462</v>
      </c>
      <c r="E123" s="282" t="s">
        <v>918</v>
      </c>
      <c r="F123" s="282" t="s">
        <v>464</v>
      </c>
      <c r="G123" s="282" t="s">
        <v>488</v>
      </c>
      <c r="H123" s="282" t="s">
        <v>150</v>
      </c>
      <c r="I123" s="361">
        <f>SUM(I133:I178)</f>
        <v>7721708.5899999999</v>
      </c>
      <c r="J123" s="361">
        <f t="shared" ref="J123:M123" si="1">SUM(J133:J178)</f>
        <v>0</v>
      </c>
      <c r="K123" s="361">
        <f t="shared" si="1"/>
        <v>0</v>
      </c>
      <c r="L123" s="361">
        <f t="shared" si="1"/>
        <v>6563451.5</v>
      </c>
      <c r="M123" s="361">
        <f t="shared" si="1"/>
        <v>1158257.0899999999</v>
      </c>
      <c r="N123" s="282" t="s">
        <v>921</v>
      </c>
      <c r="O123" s="125">
        <v>2686</v>
      </c>
      <c r="P123" s="371" t="s">
        <v>154</v>
      </c>
      <c r="Q123" s="371" t="s">
        <v>191</v>
      </c>
    </row>
    <row r="124" spans="1:17" ht="55.8" customHeight="1" x14ac:dyDescent="0.3">
      <c r="A124" s="123"/>
      <c r="B124" s="283"/>
      <c r="C124" s="372"/>
      <c r="D124" s="283"/>
      <c r="E124" s="283"/>
      <c r="F124" s="283"/>
      <c r="G124" s="283"/>
      <c r="H124" s="283"/>
      <c r="I124" s="362"/>
      <c r="J124" s="362"/>
      <c r="K124" s="362"/>
      <c r="L124" s="362"/>
      <c r="M124" s="362"/>
      <c r="N124" s="284"/>
      <c r="O124" s="124" t="s">
        <v>29</v>
      </c>
      <c r="P124" s="372"/>
      <c r="Q124" s="372"/>
    </row>
    <row r="125" spans="1:17" ht="15.6" x14ac:dyDescent="0.3">
      <c r="A125" s="123"/>
      <c r="B125" s="283"/>
      <c r="C125" s="372"/>
      <c r="D125" s="283"/>
      <c r="E125" s="283"/>
      <c r="F125" s="283"/>
      <c r="G125" s="283"/>
      <c r="H125" s="283"/>
      <c r="I125" s="362"/>
      <c r="J125" s="362"/>
      <c r="K125" s="362"/>
      <c r="L125" s="362"/>
      <c r="M125" s="362"/>
      <c r="N125" s="282" t="s">
        <v>922</v>
      </c>
      <c r="O125" s="125">
        <v>7460</v>
      </c>
      <c r="P125" s="372"/>
      <c r="Q125" s="372"/>
    </row>
    <row r="126" spans="1:17" ht="49.2" customHeight="1" x14ac:dyDescent="0.3">
      <c r="A126" s="123"/>
      <c r="B126" s="283"/>
      <c r="C126" s="372"/>
      <c r="D126" s="283"/>
      <c r="E126" s="283"/>
      <c r="F126" s="283"/>
      <c r="G126" s="283"/>
      <c r="H126" s="283"/>
      <c r="I126" s="362"/>
      <c r="J126" s="362"/>
      <c r="K126" s="362"/>
      <c r="L126" s="362"/>
      <c r="M126" s="362"/>
      <c r="N126" s="284"/>
      <c r="O126" s="124" t="s">
        <v>29</v>
      </c>
      <c r="P126" s="372"/>
      <c r="Q126" s="372"/>
    </row>
    <row r="127" spans="1:17" ht="15.6" x14ac:dyDescent="0.3">
      <c r="A127" s="123"/>
      <c r="B127" s="283"/>
      <c r="C127" s="372"/>
      <c r="D127" s="283"/>
      <c r="E127" s="283"/>
      <c r="F127" s="283"/>
      <c r="G127" s="283"/>
      <c r="H127" s="283"/>
      <c r="I127" s="362"/>
      <c r="J127" s="362"/>
      <c r="K127" s="362"/>
      <c r="L127" s="362"/>
      <c r="M127" s="362"/>
      <c r="N127" s="282" t="s">
        <v>923</v>
      </c>
      <c r="O127" s="125">
        <v>11577</v>
      </c>
      <c r="P127" s="372"/>
      <c r="Q127" s="372"/>
    </row>
    <row r="128" spans="1:17" ht="51.6" customHeight="1" x14ac:dyDescent="0.3">
      <c r="A128" s="123"/>
      <c r="B128" s="283"/>
      <c r="C128" s="372"/>
      <c r="D128" s="283"/>
      <c r="E128" s="283"/>
      <c r="F128" s="283"/>
      <c r="G128" s="283"/>
      <c r="H128" s="283"/>
      <c r="I128" s="362"/>
      <c r="J128" s="362"/>
      <c r="K128" s="362"/>
      <c r="L128" s="362"/>
      <c r="M128" s="362"/>
      <c r="N128" s="284"/>
      <c r="O128" s="124" t="s">
        <v>29</v>
      </c>
      <c r="P128" s="372"/>
      <c r="Q128" s="372"/>
    </row>
    <row r="129" spans="1:17" ht="20.399999999999999" customHeight="1" x14ac:dyDescent="0.3">
      <c r="A129" s="123"/>
      <c r="B129" s="283"/>
      <c r="C129" s="372"/>
      <c r="D129" s="283"/>
      <c r="E129" s="283"/>
      <c r="F129" s="283"/>
      <c r="G129" s="283"/>
      <c r="H129" s="283"/>
      <c r="I129" s="362"/>
      <c r="J129" s="362"/>
      <c r="K129" s="362"/>
      <c r="L129" s="362"/>
      <c r="M129" s="362"/>
      <c r="N129" s="282" t="s">
        <v>919</v>
      </c>
      <c r="O129" s="195" t="s">
        <v>793</v>
      </c>
      <c r="P129" s="372"/>
      <c r="Q129" s="372"/>
    </row>
    <row r="130" spans="1:17" ht="43.8" customHeight="1" x14ac:dyDescent="0.3">
      <c r="A130" s="123"/>
      <c r="B130" s="283"/>
      <c r="C130" s="372"/>
      <c r="D130" s="283"/>
      <c r="E130" s="283"/>
      <c r="F130" s="283"/>
      <c r="G130" s="283"/>
      <c r="H130" s="283"/>
      <c r="I130" s="362"/>
      <c r="J130" s="362"/>
      <c r="K130" s="362"/>
      <c r="L130" s="362"/>
      <c r="M130" s="362"/>
      <c r="N130" s="284"/>
      <c r="O130" s="124" t="s">
        <v>29</v>
      </c>
      <c r="P130" s="372"/>
      <c r="Q130" s="372"/>
    </row>
    <row r="131" spans="1:17" ht="20.399999999999999" customHeight="1" x14ac:dyDescent="0.3">
      <c r="A131" s="123"/>
      <c r="B131" s="283"/>
      <c r="C131" s="372"/>
      <c r="D131" s="283"/>
      <c r="E131" s="283"/>
      <c r="F131" s="283"/>
      <c r="G131" s="283"/>
      <c r="H131" s="283"/>
      <c r="I131" s="362"/>
      <c r="J131" s="362"/>
      <c r="K131" s="362"/>
      <c r="L131" s="362"/>
      <c r="M131" s="362"/>
      <c r="N131" s="282" t="s">
        <v>920</v>
      </c>
      <c r="O131" s="195" t="s">
        <v>794</v>
      </c>
      <c r="P131" s="372"/>
      <c r="Q131" s="372"/>
    </row>
    <row r="132" spans="1:17" ht="46.2" customHeight="1" x14ac:dyDescent="0.3">
      <c r="A132" s="123"/>
      <c r="B132" s="284"/>
      <c r="C132" s="373"/>
      <c r="D132" s="284"/>
      <c r="E132" s="284"/>
      <c r="F132" s="283"/>
      <c r="G132" s="283"/>
      <c r="H132" s="283"/>
      <c r="I132" s="398"/>
      <c r="J132" s="398"/>
      <c r="K132" s="398"/>
      <c r="L132" s="398"/>
      <c r="M132" s="398"/>
      <c r="N132" s="284"/>
      <c r="O132" s="124" t="s">
        <v>29</v>
      </c>
      <c r="P132" s="373"/>
      <c r="Q132" s="373"/>
    </row>
    <row r="133" spans="1:17" ht="17.100000000000001" customHeight="1" x14ac:dyDescent="0.3">
      <c r="A133" s="123"/>
      <c r="B133" s="282" t="s">
        <v>491</v>
      </c>
      <c r="C133" s="288"/>
      <c r="D133" s="282" t="s">
        <v>492</v>
      </c>
      <c r="E133" s="282" t="s">
        <v>492</v>
      </c>
      <c r="F133" s="283"/>
      <c r="G133" s="283"/>
      <c r="H133" s="283"/>
      <c r="I133" s="375">
        <f>SUM(J133:M138)</f>
        <v>1180000</v>
      </c>
      <c r="J133" s="377">
        <v>0</v>
      </c>
      <c r="K133" s="379">
        <v>0</v>
      </c>
      <c r="L133" s="379">
        <v>1003000</v>
      </c>
      <c r="M133" s="379">
        <v>177000</v>
      </c>
      <c r="N133" s="282" t="s">
        <v>921</v>
      </c>
      <c r="O133" s="152">
        <v>439</v>
      </c>
      <c r="P133" s="371" t="s">
        <v>159</v>
      </c>
      <c r="Q133" s="371" t="s">
        <v>191</v>
      </c>
    </row>
    <row r="134" spans="1:17" ht="49.8" customHeight="1" x14ac:dyDescent="0.3">
      <c r="A134" s="123"/>
      <c r="B134" s="283"/>
      <c r="C134" s="289"/>
      <c r="D134" s="283"/>
      <c r="E134" s="283"/>
      <c r="F134" s="283"/>
      <c r="G134" s="283"/>
      <c r="H134" s="283"/>
      <c r="I134" s="376"/>
      <c r="J134" s="378"/>
      <c r="K134" s="380"/>
      <c r="L134" s="380"/>
      <c r="M134" s="380"/>
      <c r="N134" s="284"/>
      <c r="O134" s="124" t="s">
        <v>29</v>
      </c>
      <c r="P134" s="372"/>
      <c r="Q134" s="372"/>
    </row>
    <row r="135" spans="1:17" ht="36" customHeight="1" x14ac:dyDescent="0.3">
      <c r="A135" s="123"/>
      <c r="B135" s="283"/>
      <c r="C135" s="289"/>
      <c r="D135" s="283"/>
      <c r="E135" s="283"/>
      <c r="F135" s="283"/>
      <c r="G135" s="283"/>
      <c r="H135" s="283"/>
      <c r="I135" s="376"/>
      <c r="J135" s="378"/>
      <c r="K135" s="380"/>
      <c r="L135" s="380"/>
      <c r="M135" s="380"/>
      <c r="N135" s="282" t="s">
        <v>922</v>
      </c>
      <c r="O135" s="152">
        <v>1110</v>
      </c>
      <c r="P135" s="372"/>
      <c r="Q135" s="372"/>
    </row>
    <row r="136" spans="1:17" ht="30.6" customHeight="1" x14ac:dyDescent="0.3">
      <c r="A136" s="123"/>
      <c r="B136" s="283"/>
      <c r="C136" s="289"/>
      <c r="D136" s="283"/>
      <c r="E136" s="283"/>
      <c r="F136" s="283"/>
      <c r="G136" s="283"/>
      <c r="H136" s="283"/>
      <c r="I136" s="376"/>
      <c r="J136" s="378"/>
      <c r="K136" s="380"/>
      <c r="L136" s="380"/>
      <c r="M136" s="380"/>
      <c r="N136" s="284"/>
      <c r="O136" s="124" t="s">
        <v>29</v>
      </c>
      <c r="P136" s="372"/>
      <c r="Q136" s="372"/>
    </row>
    <row r="137" spans="1:17" ht="36" customHeight="1" x14ac:dyDescent="0.3">
      <c r="A137" s="123"/>
      <c r="B137" s="283"/>
      <c r="C137" s="289"/>
      <c r="D137" s="283"/>
      <c r="E137" s="283"/>
      <c r="F137" s="283"/>
      <c r="G137" s="283"/>
      <c r="H137" s="283"/>
      <c r="I137" s="376"/>
      <c r="J137" s="378"/>
      <c r="K137" s="380"/>
      <c r="L137" s="380"/>
      <c r="M137" s="380"/>
      <c r="N137" s="282" t="s">
        <v>923</v>
      </c>
      <c r="O137" s="152">
        <v>1232</v>
      </c>
      <c r="P137" s="372"/>
      <c r="Q137" s="372"/>
    </row>
    <row r="138" spans="1:17" ht="34.200000000000003" customHeight="1" x14ac:dyDescent="0.3">
      <c r="A138" s="123"/>
      <c r="B138" s="284"/>
      <c r="C138" s="290"/>
      <c r="D138" s="284"/>
      <c r="E138" s="284"/>
      <c r="F138" s="283"/>
      <c r="G138" s="283"/>
      <c r="H138" s="283"/>
      <c r="I138" s="382"/>
      <c r="J138" s="383"/>
      <c r="K138" s="385"/>
      <c r="L138" s="385"/>
      <c r="M138" s="385"/>
      <c r="N138" s="284"/>
      <c r="O138" s="124" t="s">
        <v>29</v>
      </c>
      <c r="P138" s="373"/>
      <c r="Q138" s="373"/>
    </row>
    <row r="139" spans="1:17" ht="32.4" customHeight="1" x14ac:dyDescent="0.3">
      <c r="A139" s="123"/>
      <c r="B139" s="282" t="s">
        <v>493</v>
      </c>
      <c r="C139" s="288"/>
      <c r="D139" s="282" t="s">
        <v>471</v>
      </c>
      <c r="E139" s="282" t="s">
        <v>917</v>
      </c>
      <c r="F139" s="283"/>
      <c r="G139" s="283"/>
      <c r="H139" s="283"/>
      <c r="I139" s="375">
        <f>SUM(J139:M143)</f>
        <v>1361902</v>
      </c>
      <c r="J139" s="377">
        <v>0</v>
      </c>
      <c r="K139" s="379">
        <v>0</v>
      </c>
      <c r="L139" s="379">
        <v>1157616</v>
      </c>
      <c r="M139" s="379">
        <v>204286</v>
      </c>
      <c r="N139" s="282" t="s">
        <v>921</v>
      </c>
      <c r="O139" s="152">
        <v>672</v>
      </c>
      <c r="P139" s="371" t="s">
        <v>156</v>
      </c>
      <c r="Q139" s="371" t="s">
        <v>191</v>
      </c>
    </row>
    <row r="140" spans="1:17" ht="35.4" customHeight="1" x14ac:dyDescent="0.3">
      <c r="A140" s="123"/>
      <c r="B140" s="283"/>
      <c r="C140" s="289"/>
      <c r="D140" s="283"/>
      <c r="E140" s="283"/>
      <c r="F140" s="283"/>
      <c r="G140" s="283"/>
      <c r="H140" s="283"/>
      <c r="I140" s="376"/>
      <c r="J140" s="378"/>
      <c r="K140" s="380"/>
      <c r="L140" s="380"/>
      <c r="M140" s="380"/>
      <c r="N140" s="284"/>
      <c r="O140" s="124" t="s">
        <v>29</v>
      </c>
      <c r="P140" s="372"/>
      <c r="Q140" s="372"/>
    </row>
    <row r="141" spans="1:17" ht="33.6" customHeight="1" x14ac:dyDescent="0.3">
      <c r="A141" s="123"/>
      <c r="B141" s="283"/>
      <c r="C141" s="289"/>
      <c r="D141" s="283"/>
      <c r="E141" s="283"/>
      <c r="F141" s="283"/>
      <c r="G141" s="283"/>
      <c r="H141" s="283"/>
      <c r="I141" s="376"/>
      <c r="J141" s="378"/>
      <c r="K141" s="380"/>
      <c r="L141" s="380"/>
      <c r="M141" s="380"/>
      <c r="N141" s="282" t="s">
        <v>923</v>
      </c>
      <c r="O141" s="125">
        <v>2147</v>
      </c>
      <c r="P141" s="372"/>
      <c r="Q141" s="372"/>
    </row>
    <row r="142" spans="1:17" ht="31.2" customHeight="1" x14ac:dyDescent="0.3">
      <c r="A142" s="123"/>
      <c r="B142" s="283"/>
      <c r="C142" s="289"/>
      <c r="D142" s="283"/>
      <c r="E142" s="283"/>
      <c r="F142" s="283"/>
      <c r="G142" s="283"/>
      <c r="H142" s="283"/>
      <c r="I142" s="376"/>
      <c r="J142" s="378"/>
      <c r="K142" s="380"/>
      <c r="L142" s="380"/>
      <c r="M142" s="380"/>
      <c r="N142" s="284"/>
      <c r="O142" s="124" t="s">
        <v>29</v>
      </c>
      <c r="P142" s="372"/>
      <c r="Q142" s="372"/>
    </row>
    <row r="143" spans="1:17" ht="32.4" customHeight="1" x14ac:dyDescent="0.3">
      <c r="A143" s="123"/>
      <c r="B143" s="283"/>
      <c r="C143" s="289"/>
      <c r="D143" s="283"/>
      <c r="E143" s="283"/>
      <c r="F143" s="283"/>
      <c r="G143" s="283"/>
      <c r="H143" s="283"/>
      <c r="I143" s="376"/>
      <c r="J143" s="378"/>
      <c r="K143" s="380"/>
      <c r="L143" s="380"/>
      <c r="M143" s="380"/>
      <c r="N143" s="282" t="s">
        <v>922</v>
      </c>
      <c r="O143" s="152">
        <v>1718</v>
      </c>
      <c r="P143" s="372"/>
      <c r="Q143" s="372"/>
    </row>
    <row r="144" spans="1:17" ht="37.200000000000003" customHeight="1" x14ac:dyDescent="0.3">
      <c r="A144" s="123"/>
      <c r="B144" s="283"/>
      <c r="C144" s="289"/>
      <c r="D144" s="283"/>
      <c r="E144" s="283"/>
      <c r="F144" s="283"/>
      <c r="G144" s="283"/>
      <c r="H144" s="283"/>
      <c r="I144" s="376"/>
      <c r="J144" s="378"/>
      <c r="K144" s="380"/>
      <c r="L144" s="380"/>
      <c r="M144" s="380"/>
      <c r="N144" s="284"/>
      <c r="O144" s="124" t="s">
        <v>29</v>
      </c>
      <c r="P144" s="372"/>
      <c r="Q144" s="372"/>
    </row>
    <row r="145" spans="1:17" ht="32.4" customHeight="1" x14ac:dyDescent="0.3">
      <c r="A145" s="123"/>
      <c r="B145" s="283"/>
      <c r="C145" s="289"/>
      <c r="D145" s="283"/>
      <c r="E145" s="283"/>
      <c r="F145" s="283"/>
      <c r="G145" s="283"/>
      <c r="H145" s="283"/>
      <c r="I145" s="376"/>
      <c r="J145" s="378"/>
      <c r="K145" s="380"/>
      <c r="L145" s="380"/>
      <c r="M145" s="380"/>
      <c r="N145" s="282" t="s">
        <v>919</v>
      </c>
      <c r="O145" s="125">
        <v>449</v>
      </c>
      <c r="P145" s="372"/>
      <c r="Q145" s="372"/>
    </row>
    <row r="146" spans="1:17" ht="34.200000000000003" customHeight="1" x14ac:dyDescent="0.3">
      <c r="A146" s="123"/>
      <c r="B146" s="283"/>
      <c r="C146" s="289"/>
      <c r="D146" s="283"/>
      <c r="E146" s="283"/>
      <c r="F146" s="283"/>
      <c r="G146" s="283"/>
      <c r="H146" s="283"/>
      <c r="I146" s="376"/>
      <c r="J146" s="378"/>
      <c r="K146" s="380"/>
      <c r="L146" s="380"/>
      <c r="M146" s="380"/>
      <c r="N146" s="284"/>
      <c r="O146" s="124" t="s">
        <v>29</v>
      </c>
      <c r="P146" s="372"/>
      <c r="Q146" s="372"/>
    </row>
    <row r="147" spans="1:17" ht="32.4" customHeight="1" x14ac:dyDescent="0.3">
      <c r="A147" s="123"/>
      <c r="B147" s="283"/>
      <c r="C147" s="289"/>
      <c r="D147" s="283"/>
      <c r="E147" s="283"/>
      <c r="F147" s="283"/>
      <c r="G147" s="283"/>
      <c r="H147" s="283"/>
      <c r="I147" s="376"/>
      <c r="J147" s="378"/>
      <c r="K147" s="380"/>
      <c r="L147" s="380"/>
      <c r="M147" s="380"/>
      <c r="N147" s="282" t="s">
        <v>920</v>
      </c>
      <c r="O147" s="160">
        <v>561</v>
      </c>
      <c r="P147" s="372"/>
      <c r="Q147" s="372"/>
    </row>
    <row r="148" spans="1:17" ht="33" customHeight="1" x14ac:dyDescent="0.3">
      <c r="A148" s="123"/>
      <c r="B148" s="284"/>
      <c r="C148" s="290"/>
      <c r="D148" s="284"/>
      <c r="E148" s="284"/>
      <c r="F148" s="283"/>
      <c r="G148" s="283"/>
      <c r="H148" s="283"/>
      <c r="I148" s="382"/>
      <c r="J148" s="383"/>
      <c r="K148" s="385"/>
      <c r="L148" s="385"/>
      <c r="M148" s="385"/>
      <c r="N148" s="284"/>
      <c r="O148" s="124" t="s">
        <v>29</v>
      </c>
      <c r="P148" s="373"/>
      <c r="Q148" s="373"/>
    </row>
    <row r="149" spans="1:17" ht="20.399999999999999" customHeight="1" x14ac:dyDescent="0.3">
      <c r="A149" s="123"/>
      <c r="B149" s="282" t="s">
        <v>494</v>
      </c>
      <c r="C149" s="288"/>
      <c r="D149" s="282" t="s">
        <v>474</v>
      </c>
      <c r="E149" s="282" t="s">
        <v>495</v>
      </c>
      <c r="F149" s="283"/>
      <c r="G149" s="283"/>
      <c r="H149" s="283"/>
      <c r="I149" s="375">
        <f>SUM(J149:M153)</f>
        <v>998100.59</v>
      </c>
      <c r="J149" s="386">
        <v>0</v>
      </c>
      <c r="K149" s="386">
        <v>0</v>
      </c>
      <c r="L149" s="375">
        <v>848385.5</v>
      </c>
      <c r="M149" s="375">
        <v>149715.09</v>
      </c>
      <c r="N149" s="282" t="s">
        <v>921</v>
      </c>
      <c r="O149" s="152">
        <v>84</v>
      </c>
      <c r="P149" s="371" t="s">
        <v>154</v>
      </c>
      <c r="Q149" s="371" t="s">
        <v>191</v>
      </c>
    </row>
    <row r="150" spans="1:17" ht="48.6" customHeight="1" x14ac:dyDescent="0.3">
      <c r="A150" s="123"/>
      <c r="B150" s="283"/>
      <c r="C150" s="289"/>
      <c r="D150" s="283"/>
      <c r="E150" s="283"/>
      <c r="F150" s="283"/>
      <c r="G150" s="283"/>
      <c r="H150" s="283"/>
      <c r="I150" s="376"/>
      <c r="J150" s="387"/>
      <c r="K150" s="387"/>
      <c r="L150" s="376"/>
      <c r="M150" s="376"/>
      <c r="N150" s="284"/>
      <c r="O150" s="124" t="s">
        <v>29</v>
      </c>
      <c r="P150" s="372"/>
      <c r="Q150" s="372"/>
    </row>
    <row r="151" spans="1:17" ht="35.1" customHeight="1" x14ac:dyDescent="0.3">
      <c r="A151" s="123"/>
      <c r="B151" s="283"/>
      <c r="C151" s="289"/>
      <c r="D151" s="283"/>
      <c r="E151" s="283"/>
      <c r="F151" s="283"/>
      <c r="G151" s="283"/>
      <c r="H151" s="283"/>
      <c r="I151" s="376"/>
      <c r="J151" s="387"/>
      <c r="K151" s="387"/>
      <c r="L151" s="376"/>
      <c r="M151" s="376"/>
      <c r="N151" s="282" t="s">
        <v>922</v>
      </c>
      <c r="O151" s="152">
        <v>771</v>
      </c>
      <c r="P151" s="372"/>
      <c r="Q151" s="372"/>
    </row>
    <row r="152" spans="1:17" ht="34.200000000000003" customHeight="1" x14ac:dyDescent="0.3">
      <c r="A152" s="123"/>
      <c r="B152" s="283"/>
      <c r="C152" s="289"/>
      <c r="D152" s="283"/>
      <c r="E152" s="283"/>
      <c r="F152" s="283"/>
      <c r="G152" s="283"/>
      <c r="H152" s="283"/>
      <c r="I152" s="376"/>
      <c r="J152" s="387"/>
      <c r="K152" s="387"/>
      <c r="L152" s="376"/>
      <c r="M152" s="376"/>
      <c r="N152" s="284"/>
      <c r="O152" s="124" t="s">
        <v>29</v>
      </c>
      <c r="P152" s="372"/>
      <c r="Q152" s="372"/>
    </row>
    <row r="153" spans="1:17" ht="37.35" customHeight="1" x14ac:dyDescent="0.3">
      <c r="A153" s="123"/>
      <c r="B153" s="283"/>
      <c r="C153" s="289"/>
      <c r="D153" s="283"/>
      <c r="E153" s="283"/>
      <c r="F153" s="283"/>
      <c r="G153" s="283"/>
      <c r="H153" s="283"/>
      <c r="I153" s="376"/>
      <c r="J153" s="387"/>
      <c r="K153" s="387"/>
      <c r="L153" s="376"/>
      <c r="M153" s="376"/>
      <c r="N153" s="282" t="s">
        <v>923</v>
      </c>
      <c r="O153" s="152">
        <v>2018</v>
      </c>
      <c r="P153" s="372"/>
      <c r="Q153" s="372"/>
    </row>
    <row r="154" spans="1:17" ht="31.8" customHeight="1" x14ac:dyDescent="0.3">
      <c r="A154" s="123"/>
      <c r="B154" s="284"/>
      <c r="C154" s="290"/>
      <c r="D154" s="284"/>
      <c r="E154" s="284"/>
      <c r="F154" s="283"/>
      <c r="G154" s="283"/>
      <c r="H154" s="283"/>
      <c r="I154" s="382"/>
      <c r="J154" s="392"/>
      <c r="K154" s="392"/>
      <c r="L154" s="382"/>
      <c r="M154" s="382"/>
      <c r="N154" s="284"/>
      <c r="O154" s="124" t="s">
        <v>29</v>
      </c>
      <c r="P154" s="373"/>
      <c r="Q154" s="373"/>
    </row>
    <row r="155" spans="1:17" ht="35.1" customHeight="1" x14ac:dyDescent="0.3">
      <c r="A155" s="123"/>
      <c r="B155" s="282" t="s">
        <v>496</v>
      </c>
      <c r="C155" s="288"/>
      <c r="D155" s="282" t="s">
        <v>477</v>
      </c>
      <c r="E155" s="282" t="s">
        <v>497</v>
      </c>
      <c r="F155" s="283"/>
      <c r="G155" s="283"/>
      <c r="H155" s="283"/>
      <c r="I155" s="375">
        <f>SUM(J155:M159)</f>
        <v>1717000</v>
      </c>
      <c r="J155" s="377">
        <v>0</v>
      </c>
      <c r="K155" s="377">
        <v>0</v>
      </c>
      <c r="L155" s="375">
        <v>1459450</v>
      </c>
      <c r="M155" s="375">
        <v>257550</v>
      </c>
      <c r="N155" s="282" t="s">
        <v>921</v>
      </c>
      <c r="O155" s="152">
        <v>339</v>
      </c>
      <c r="P155" s="371" t="s">
        <v>153</v>
      </c>
      <c r="Q155" s="371" t="s">
        <v>191</v>
      </c>
    </row>
    <row r="156" spans="1:17" ht="33" customHeight="1" x14ac:dyDescent="0.3">
      <c r="A156" s="123"/>
      <c r="B156" s="283"/>
      <c r="C156" s="289"/>
      <c r="D156" s="283"/>
      <c r="E156" s="283"/>
      <c r="F156" s="283"/>
      <c r="G156" s="283"/>
      <c r="H156" s="283"/>
      <c r="I156" s="376"/>
      <c r="J156" s="378"/>
      <c r="K156" s="378"/>
      <c r="L156" s="376"/>
      <c r="M156" s="376"/>
      <c r="N156" s="284"/>
      <c r="O156" s="124" t="s">
        <v>29</v>
      </c>
      <c r="P156" s="372"/>
      <c r="Q156" s="372"/>
    </row>
    <row r="157" spans="1:17" ht="33" customHeight="1" x14ac:dyDescent="0.3">
      <c r="A157" s="123"/>
      <c r="B157" s="283"/>
      <c r="C157" s="289"/>
      <c r="D157" s="283"/>
      <c r="E157" s="283"/>
      <c r="F157" s="283"/>
      <c r="G157" s="283"/>
      <c r="H157" s="283"/>
      <c r="I157" s="376"/>
      <c r="J157" s="378"/>
      <c r="K157" s="378"/>
      <c r="L157" s="376"/>
      <c r="M157" s="376"/>
      <c r="N157" s="282" t="s">
        <v>924</v>
      </c>
      <c r="O157" s="152">
        <v>1080</v>
      </c>
      <c r="P157" s="372"/>
      <c r="Q157" s="372"/>
    </row>
    <row r="158" spans="1:17" ht="33.6" customHeight="1" x14ac:dyDescent="0.3">
      <c r="A158" s="123"/>
      <c r="B158" s="283"/>
      <c r="C158" s="289"/>
      <c r="D158" s="283"/>
      <c r="E158" s="283"/>
      <c r="F158" s="283"/>
      <c r="G158" s="283"/>
      <c r="H158" s="283"/>
      <c r="I158" s="376"/>
      <c r="J158" s="378"/>
      <c r="K158" s="378"/>
      <c r="L158" s="376"/>
      <c r="M158" s="376"/>
      <c r="N158" s="284"/>
      <c r="O158" s="124" t="s">
        <v>29</v>
      </c>
      <c r="P158" s="372"/>
      <c r="Q158" s="372"/>
    </row>
    <row r="159" spans="1:17" ht="36" customHeight="1" x14ac:dyDescent="0.3">
      <c r="A159" s="123"/>
      <c r="B159" s="283"/>
      <c r="C159" s="289"/>
      <c r="D159" s="283"/>
      <c r="E159" s="283"/>
      <c r="F159" s="283"/>
      <c r="G159" s="283"/>
      <c r="H159" s="283"/>
      <c r="I159" s="376"/>
      <c r="J159" s="378"/>
      <c r="K159" s="378"/>
      <c r="L159" s="376"/>
      <c r="M159" s="376"/>
      <c r="N159" s="282" t="s">
        <v>923</v>
      </c>
      <c r="O159" s="152">
        <v>2600</v>
      </c>
      <c r="P159" s="372"/>
      <c r="Q159" s="372"/>
    </row>
    <row r="160" spans="1:17" ht="33" customHeight="1" x14ac:dyDescent="0.3">
      <c r="A160" s="123"/>
      <c r="B160" s="284"/>
      <c r="C160" s="290"/>
      <c r="D160" s="284"/>
      <c r="E160" s="284"/>
      <c r="F160" s="283"/>
      <c r="G160" s="283"/>
      <c r="H160" s="283"/>
      <c r="I160" s="382"/>
      <c r="J160" s="383"/>
      <c r="K160" s="383"/>
      <c r="L160" s="382"/>
      <c r="M160" s="382"/>
      <c r="N160" s="284"/>
      <c r="O160" s="124" t="s">
        <v>29</v>
      </c>
      <c r="P160" s="373"/>
      <c r="Q160" s="373"/>
    </row>
    <row r="161" spans="1:17" ht="27" customHeight="1" x14ac:dyDescent="0.3">
      <c r="A161" s="123"/>
      <c r="B161" s="282" t="s">
        <v>498</v>
      </c>
      <c r="C161" s="393"/>
      <c r="D161" s="282" t="s">
        <v>479</v>
      </c>
      <c r="E161" s="413" t="s">
        <v>499</v>
      </c>
      <c r="F161" s="283"/>
      <c r="G161" s="283"/>
      <c r="H161" s="283"/>
      <c r="I161" s="375">
        <f>SUM(J161:M165)</f>
        <v>400000</v>
      </c>
      <c r="J161" s="377">
        <v>0</v>
      </c>
      <c r="K161" s="377">
        <v>0</v>
      </c>
      <c r="L161" s="375">
        <v>340000</v>
      </c>
      <c r="M161" s="375">
        <v>60000</v>
      </c>
      <c r="N161" s="282" t="s">
        <v>921</v>
      </c>
      <c r="O161" s="152">
        <v>60</v>
      </c>
      <c r="P161" s="371" t="s">
        <v>154</v>
      </c>
      <c r="Q161" s="371" t="s">
        <v>191</v>
      </c>
    </row>
    <row r="162" spans="1:17" ht="39" customHeight="1" x14ac:dyDescent="0.3">
      <c r="B162" s="381"/>
      <c r="C162" s="391"/>
      <c r="D162" s="381"/>
      <c r="E162" s="391"/>
      <c r="F162" s="283"/>
      <c r="G162" s="283"/>
      <c r="H162" s="283"/>
      <c r="I162" s="381"/>
      <c r="J162" s="381"/>
      <c r="K162" s="381"/>
      <c r="L162" s="381"/>
      <c r="M162" s="381"/>
      <c r="N162" s="381"/>
      <c r="O162" s="124" t="s">
        <v>29</v>
      </c>
      <c r="P162" s="381"/>
      <c r="Q162" s="381"/>
    </row>
    <row r="163" spans="1:17" ht="33.6" customHeight="1" x14ac:dyDescent="0.3">
      <c r="A163" s="123"/>
      <c r="B163" s="283"/>
      <c r="C163" s="394"/>
      <c r="D163" s="283"/>
      <c r="E163" s="414"/>
      <c r="F163" s="283"/>
      <c r="G163" s="283"/>
      <c r="H163" s="283"/>
      <c r="I163" s="376"/>
      <c r="J163" s="378"/>
      <c r="K163" s="378"/>
      <c r="L163" s="376"/>
      <c r="M163" s="376"/>
      <c r="N163" s="282" t="s">
        <v>922</v>
      </c>
      <c r="O163" s="152">
        <v>160</v>
      </c>
      <c r="P163" s="372"/>
      <c r="Q163" s="372"/>
    </row>
    <row r="164" spans="1:17" ht="32.4" customHeight="1" x14ac:dyDescent="0.3">
      <c r="A164" s="123"/>
      <c r="B164" s="283"/>
      <c r="C164" s="394"/>
      <c r="D164" s="283"/>
      <c r="E164" s="414"/>
      <c r="F164" s="283"/>
      <c r="G164" s="283"/>
      <c r="H164" s="283"/>
      <c r="I164" s="376"/>
      <c r="J164" s="378"/>
      <c r="K164" s="378"/>
      <c r="L164" s="376"/>
      <c r="M164" s="376"/>
      <c r="N164" s="284"/>
      <c r="O164" s="124" t="s">
        <v>29</v>
      </c>
      <c r="P164" s="372"/>
      <c r="Q164" s="372"/>
    </row>
    <row r="165" spans="1:17" ht="33.6" customHeight="1" x14ac:dyDescent="0.3">
      <c r="A165" s="123"/>
      <c r="B165" s="283"/>
      <c r="C165" s="394"/>
      <c r="D165" s="283"/>
      <c r="E165" s="414"/>
      <c r="F165" s="283"/>
      <c r="G165" s="283"/>
      <c r="H165" s="283"/>
      <c r="I165" s="376"/>
      <c r="J165" s="378"/>
      <c r="K165" s="378"/>
      <c r="L165" s="376"/>
      <c r="M165" s="376"/>
      <c r="N165" s="282" t="s">
        <v>923</v>
      </c>
      <c r="O165" s="152">
        <v>900</v>
      </c>
      <c r="P165" s="372"/>
      <c r="Q165" s="372"/>
    </row>
    <row r="166" spans="1:17" ht="31.8" customHeight="1" x14ac:dyDescent="0.3">
      <c r="A166" s="123"/>
      <c r="B166" s="284"/>
      <c r="C166" s="395"/>
      <c r="D166" s="284"/>
      <c r="E166" s="415"/>
      <c r="F166" s="284"/>
      <c r="G166" s="284"/>
      <c r="H166" s="284"/>
      <c r="I166" s="382"/>
      <c r="J166" s="383"/>
      <c r="K166" s="383"/>
      <c r="L166" s="382"/>
      <c r="M166" s="382"/>
      <c r="N166" s="284"/>
      <c r="O166" s="124" t="s">
        <v>29</v>
      </c>
      <c r="P166" s="373"/>
      <c r="Q166" s="373"/>
    </row>
    <row r="167" spans="1:17" ht="27" customHeight="1" x14ac:dyDescent="0.3">
      <c r="A167" s="123"/>
      <c r="B167" s="282" t="s">
        <v>500</v>
      </c>
      <c r="C167" s="288"/>
      <c r="D167" s="282" t="s">
        <v>481</v>
      </c>
      <c r="E167" s="282" t="s">
        <v>501</v>
      </c>
      <c r="F167" s="371"/>
      <c r="G167" s="371"/>
      <c r="H167" s="371"/>
      <c r="I167" s="375">
        <f>SUM(J167:M171)</f>
        <v>1764706</v>
      </c>
      <c r="J167" s="377">
        <v>0</v>
      </c>
      <c r="K167" s="377">
        <v>0</v>
      </c>
      <c r="L167" s="375">
        <v>1500000</v>
      </c>
      <c r="M167" s="375">
        <v>264706</v>
      </c>
      <c r="N167" s="282" t="s">
        <v>921</v>
      </c>
      <c r="O167" s="152">
        <v>1062</v>
      </c>
      <c r="P167" s="371" t="s">
        <v>154</v>
      </c>
      <c r="Q167" s="371" t="s">
        <v>191</v>
      </c>
    </row>
    <row r="168" spans="1:17" ht="39" customHeight="1" x14ac:dyDescent="0.3">
      <c r="B168" s="283"/>
      <c r="C168" s="289"/>
      <c r="D168" s="283"/>
      <c r="E168" s="283"/>
      <c r="F168" s="372"/>
      <c r="G168" s="372"/>
      <c r="H168" s="372"/>
      <c r="I168" s="376"/>
      <c r="J168" s="378"/>
      <c r="K168" s="378"/>
      <c r="L168" s="376"/>
      <c r="M168" s="376"/>
      <c r="N168" s="284"/>
      <c r="O168" s="124" t="s">
        <v>29</v>
      </c>
      <c r="P168" s="372"/>
      <c r="Q168" s="372"/>
    </row>
    <row r="169" spans="1:17" ht="33.6" customHeight="1" x14ac:dyDescent="0.3">
      <c r="A169" s="123"/>
      <c r="B169" s="283"/>
      <c r="C169" s="289"/>
      <c r="D169" s="283"/>
      <c r="E169" s="283"/>
      <c r="F169" s="372"/>
      <c r="G169" s="372"/>
      <c r="H169" s="372"/>
      <c r="I169" s="376"/>
      <c r="J169" s="378"/>
      <c r="K169" s="378"/>
      <c r="L169" s="376"/>
      <c r="M169" s="376"/>
      <c r="N169" s="282" t="s">
        <v>922</v>
      </c>
      <c r="O169" s="152">
        <v>2488</v>
      </c>
      <c r="P169" s="372"/>
      <c r="Q169" s="372"/>
    </row>
    <row r="170" spans="1:17" ht="30.6" customHeight="1" x14ac:dyDescent="0.3">
      <c r="A170" s="123"/>
      <c r="B170" s="283"/>
      <c r="C170" s="289"/>
      <c r="D170" s="283"/>
      <c r="E170" s="283"/>
      <c r="F170" s="372"/>
      <c r="G170" s="372"/>
      <c r="H170" s="372"/>
      <c r="I170" s="376"/>
      <c r="J170" s="378"/>
      <c r="K170" s="378"/>
      <c r="L170" s="376"/>
      <c r="M170" s="376"/>
      <c r="N170" s="284"/>
      <c r="O170" s="124" t="s">
        <v>29</v>
      </c>
      <c r="P170" s="372"/>
      <c r="Q170" s="372"/>
    </row>
    <row r="171" spans="1:17" ht="33.6" customHeight="1" x14ac:dyDescent="0.3">
      <c r="A171" s="123"/>
      <c r="B171" s="283"/>
      <c r="C171" s="289"/>
      <c r="D171" s="283"/>
      <c r="E171" s="283"/>
      <c r="F171" s="372"/>
      <c r="G171" s="372"/>
      <c r="H171" s="372"/>
      <c r="I171" s="376"/>
      <c r="J171" s="378"/>
      <c r="K171" s="378"/>
      <c r="L171" s="376"/>
      <c r="M171" s="376"/>
      <c r="N171" s="282" t="s">
        <v>923</v>
      </c>
      <c r="O171" s="152">
        <v>2488</v>
      </c>
      <c r="P171" s="372"/>
      <c r="Q171" s="372"/>
    </row>
    <row r="172" spans="1:17" ht="31.8" customHeight="1" x14ac:dyDescent="0.3">
      <c r="A172" s="123"/>
      <c r="B172" s="284"/>
      <c r="C172" s="290"/>
      <c r="D172" s="284"/>
      <c r="E172" s="284"/>
      <c r="F172" s="373"/>
      <c r="G172" s="373"/>
      <c r="H172" s="373"/>
      <c r="I172" s="382"/>
      <c r="J172" s="383"/>
      <c r="K172" s="383"/>
      <c r="L172" s="382"/>
      <c r="M172" s="382"/>
      <c r="N172" s="284"/>
      <c r="O172" s="124" t="s">
        <v>29</v>
      </c>
      <c r="P172" s="373"/>
      <c r="Q172" s="373"/>
    </row>
    <row r="173" spans="1:17" ht="27" customHeight="1" x14ac:dyDescent="0.3">
      <c r="A173" s="123"/>
      <c r="B173" s="282" t="s">
        <v>502</v>
      </c>
      <c r="C173" s="393"/>
      <c r="D173" s="282" t="s">
        <v>483</v>
      </c>
      <c r="E173" s="282" t="s">
        <v>503</v>
      </c>
      <c r="F173" s="371"/>
      <c r="G173" s="371"/>
      <c r="H173" s="371"/>
      <c r="I173" s="375">
        <f>SUM(J173:M177)</f>
        <v>300000</v>
      </c>
      <c r="J173" s="377">
        <v>0</v>
      </c>
      <c r="K173" s="377">
        <v>0</v>
      </c>
      <c r="L173" s="375">
        <v>255000</v>
      </c>
      <c r="M173" s="375">
        <v>45000</v>
      </c>
      <c r="N173" s="282" t="s">
        <v>921</v>
      </c>
      <c r="O173" s="152">
        <v>30</v>
      </c>
      <c r="P173" s="371" t="s">
        <v>185</v>
      </c>
      <c r="Q173" s="371" t="s">
        <v>191</v>
      </c>
    </row>
    <row r="174" spans="1:17" ht="38.4" customHeight="1" x14ac:dyDescent="0.3">
      <c r="B174" s="381"/>
      <c r="C174" s="391"/>
      <c r="D174" s="381"/>
      <c r="E174" s="381"/>
      <c r="F174" s="372"/>
      <c r="G174" s="372"/>
      <c r="H174" s="372"/>
      <c r="I174" s="381"/>
      <c r="J174" s="381"/>
      <c r="K174" s="381"/>
      <c r="L174" s="381"/>
      <c r="M174" s="381"/>
      <c r="N174" s="381"/>
      <c r="O174" s="124" t="s">
        <v>29</v>
      </c>
      <c r="P174" s="372"/>
      <c r="Q174" s="372"/>
    </row>
    <row r="175" spans="1:17" ht="33.6" customHeight="1" x14ac:dyDescent="0.3">
      <c r="A175" s="123"/>
      <c r="B175" s="283"/>
      <c r="C175" s="394"/>
      <c r="D175" s="283"/>
      <c r="E175" s="283"/>
      <c r="F175" s="372"/>
      <c r="G175" s="372"/>
      <c r="H175" s="372"/>
      <c r="I175" s="376"/>
      <c r="J175" s="378"/>
      <c r="K175" s="378"/>
      <c r="L175" s="376"/>
      <c r="M175" s="376"/>
      <c r="N175" s="282" t="s">
        <v>922</v>
      </c>
      <c r="O175" s="152">
        <v>133</v>
      </c>
      <c r="P175" s="372"/>
      <c r="Q175" s="372"/>
    </row>
    <row r="176" spans="1:17" ht="30.6" customHeight="1" x14ac:dyDescent="0.3">
      <c r="A176" s="123"/>
      <c r="B176" s="283"/>
      <c r="C176" s="394"/>
      <c r="D176" s="283"/>
      <c r="E176" s="283"/>
      <c r="F176" s="372"/>
      <c r="G176" s="372"/>
      <c r="H176" s="372"/>
      <c r="I176" s="376"/>
      <c r="J176" s="378"/>
      <c r="K176" s="378"/>
      <c r="L176" s="376"/>
      <c r="M176" s="376"/>
      <c r="N176" s="284"/>
      <c r="O176" s="124" t="s">
        <v>29</v>
      </c>
      <c r="P176" s="372"/>
      <c r="Q176" s="372"/>
    </row>
    <row r="177" spans="1:17" ht="24" customHeight="1" x14ac:dyDescent="0.3">
      <c r="A177" s="123"/>
      <c r="B177" s="283"/>
      <c r="C177" s="394"/>
      <c r="D177" s="283"/>
      <c r="E177" s="283"/>
      <c r="F177" s="372"/>
      <c r="G177" s="372"/>
      <c r="H177" s="372"/>
      <c r="I177" s="376"/>
      <c r="J177" s="378"/>
      <c r="K177" s="378"/>
      <c r="L177" s="376"/>
      <c r="M177" s="376"/>
      <c r="N177" s="282" t="s">
        <v>923</v>
      </c>
      <c r="O177" s="152">
        <v>192</v>
      </c>
      <c r="P177" s="372"/>
      <c r="Q177" s="372"/>
    </row>
    <row r="178" spans="1:17" ht="42.6" customHeight="1" x14ac:dyDescent="0.3">
      <c r="A178" s="123"/>
      <c r="B178" s="284"/>
      <c r="C178" s="395"/>
      <c r="D178" s="284"/>
      <c r="E178" s="284"/>
      <c r="F178" s="373"/>
      <c r="G178" s="373"/>
      <c r="H178" s="373"/>
      <c r="I178" s="382"/>
      <c r="J178" s="383"/>
      <c r="K178" s="383"/>
      <c r="L178" s="382"/>
      <c r="M178" s="382"/>
      <c r="N178" s="284"/>
      <c r="O178" s="124" t="s">
        <v>29</v>
      </c>
      <c r="P178" s="373"/>
      <c r="Q178" s="373"/>
    </row>
    <row r="179" spans="1:17" ht="15.6" customHeight="1" x14ac:dyDescent="0.3">
      <c r="B179" s="412" t="s">
        <v>534</v>
      </c>
      <c r="C179" s="412"/>
      <c r="D179" s="412"/>
      <c r="E179" s="412"/>
      <c r="F179" s="412"/>
      <c r="G179" s="412"/>
      <c r="H179" s="412"/>
      <c r="I179" s="208">
        <f>SUM(I133:I178)</f>
        <v>7721708.5899999999</v>
      </c>
      <c r="J179" s="208">
        <f t="shared" ref="J179:M179" si="2">SUM(J133:J178)</f>
        <v>0</v>
      </c>
      <c r="K179" s="208">
        <f t="shared" si="2"/>
        <v>0</v>
      </c>
      <c r="L179" s="208">
        <f t="shared" si="2"/>
        <v>6563451.5</v>
      </c>
      <c r="M179" s="208">
        <f t="shared" si="2"/>
        <v>1158257.0899999999</v>
      </c>
      <c r="N179" s="277"/>
      <c r="O179" s="277"/>
      <c r="P179" s="277"/>
      <c r="Q179" s="278"/>
    </row>
    <row r="180" spans="1:17" ht="19.2" customHeight="1" x14ac:dyDescent="0.3">
      <c r="A180" s="123"/>
      <c r="B180" s="416" t="s">
        <v>162</v>
      </c>
      <c r="C180" s="417"/>
      <c r="D180" s="417"/>
      <c r="E180" s="417"/>
      <c r="F180" s="417"/>
      <c r="G180" s="417"/>
      <c r="H180" s="418"/>
      <c r="I180" s="422">
        <f>I118+I179</f>
        <v>21085472.440000001</v>
      </c>
      <c r="J180" s="422">
        <f t="shared" ref="J180:M180" si="3">J118+J179</f>
        <v>0</v>
      </c>
      <c r="K180" s="422">
        <f t="shared" si="3"/>
        <v>0</v>
      </c>
      <c r="L180" s="422">
        <f t="shared" si="3"/>
        <v>17922648.32</v>
      </c>
      <c r="M180" s="422">
        <f t="shared" si="3"/>
        <v>3162824.12</v>
      </c>
      <c r="N180" s="165"/>
      <c r="O180" s="166"/>
      <c r="P180" s="167"/>
      <c r="Q180" s="167"/>
    </row>
    <row r="181" spans="1:17" ht="19.2" customHeight="1" x14ac:dyDescent="0.3">
      <c r="A181" s="123"/>
      <c r="B181" s="419"/>
      <c r="C181" s="420"/>
      <c r="D181" s="420"/>
      <c r="E181" s="420"/>
      <c r="F181" s="420"/>
      <c r="G181" s="420"/>
      <c r="H181" s="421"/>
      <c r="I181" s="423"/>
      <c r="J181" s="423"/>
      <c r="K181" s="423"/>
      <c r="L181" s="423"/>
      <c r="M181" s="423"/>
      <c r="N181" s="165"/>
      <c r="O181" s="166"/>
      <c r="P181" s="167"/>
      <c r="Q181" s="167"/>
    </row>
    <row r="182" spans="1:17" x14ac:dyDescent="0.3">
      <c r="B182" s="391"/>
      <c r="C182" s="391"/>
      <c r="D182" s="391"/>
      <c r="E182" s="391"/>
      <c r="F182" s="391"/>
      <c r="G182" s="391"/>
      <c r="H182" s="391"/>
      <c r="N182" s="391"/>
      <c r="O182" s="391"/>
      <c r="P182" s="391"/>
      <c r="Q182" s="391"/>
    </row>
    <row r="183" spans="1:17" ht="15.6" x14ac:dyDescent="0.3">
      <c r="A183" s="131"/>
      <c r="B183" s="132" t="s">
        <v>163</v>
      </c>
      <c r="C183" s="30"/>
      <c r="D183" s="30"/>
      <c r="E183" s="30"/>
      <c r="F183" s="30"/>
      <c r="G183" s="30"/>
      <c r="H183" s="30"/>
      <c r="I183" s="136"/>
      <c r="J183" s="137"/>
      <c r="K183" s="137"/>
      <c r="L183" s="138"/>
      <c r="M183" s="138"/>
      <c r="N183" s="225"/>
      <c r="O183" s="139"/>
      <c r="P183" s="139"/>
      <c r="Q183" s="139"/>
    </row>
    <row r="184" spans="1:17" ht="15.6" x14ac:dyDescent="0.3">
      <c r="A184" s="123"/>
      <c r="B184" s="140"/>
      <c r="C184" s="30"/>
      <c r="D184" s="30"/>
      <c r="E184" s="30"/>
      <c r="F184" s="30"/>
      <c r="G184" s="30"/>
      <c r="H184" s="30"/>
      <c r="I184" s="136"/>
      <c r="J184" s="137"/>
      <c r="K184" s="137"/>
      <c r="L184" s="138"/>
      <c r="M184" s="138"/>
      <c r="N184" s="139"/>
      <c r="O184" s="139"/>
      <c r="P184" s="139"/>
      <c r="Q184" s="139"/>
    </row>
    <row r="186" spans="1:17" ht="15.6" x14ac:dyDescent="0.3">
      <c r="B186" s="164" t="s">
        <v>504</v>
      </c>
      <c r="C186" s="164"/>
      <c r="D186" s="164"/>
      <c r="E186" s="164"/>
      <c r="F186" s="168"/>
      <c r="G186" s="168"/>
      <c r="H186" s="168"/>
      <c r="I186" s="168"/>
      <c r="J186" s="168"/>
      <c r="K186" s="168"/>
      <c r="L186" s="168"/>
      <c r="M186" s="168"/>
    </row>
    <row r="187" spans="1:17" ht="35.4" customHeight="1" x14ac:dyDescent="0.3">
      <c r="B187" s="10" t="s">
        <v>3</v>
      </c>
      <c r="C187" s="262" t="s">
        <v>164</v>
      </c>
      <c r="D187" s="262"/>
      <c r="E187" s="262"/>
      <c r="F187" s="261" t="s">
        <v>165</v>
      </c>
      <c r="G187" s="261"/>
      <c r="H187" s="261"/>
      <c r="I187" s="261"/>
      <c r="J187" s="262" t="s">
        <v>166</v>
      </c>
      <c r="K187" s="261"/>
      <c r="L187" s="261"/>
      <c r="M187" s="261"/>
    </row>
    <row r="188" spans="1:17" ht="15.6" x14ac:dyDescent="0.3">
      <c r="B188" s="4">
        <v>1</v>
      </c>
      <c r="C188" s="263">
        <v>2</v>
      </c>
      <c r="D188" s="263"/>
      <c r="E188" s="263"/>
      <c r="F188" s="263">
        <v>3</v>
      </c>
      <c r="G188" s="263"/>
      <c r="H188" s="263"/>
      <c r="I188" s="263"/>
      <c r="J188" s="263">
        <v>4</v>
      </c>
      <c r="K188" s="263"/>
      <c r="L188" s="263"/>
      <c r="M188" s="263"/>
    </row>
    <row r="189" spans="1:17" ht="15.6" x14ac:dyDescent="0.3">
      <c r="B189" s="8"/>
      <c r="C189" s="253" t="s">
        <v>505</v>
      </c>
      <c r="D189" s="253"/>
      <c r="E189" s="253"/>
      <c r="F189" s="253"/>
      <c r="G189" s="253"/>
      <c r="H189" s="253"/>
      <c r="I189" s="253"/>
      <c r="J189" s="253"/>
      <c r="K189" s="253"/>
      <c r="L189" s="253"/>
      <c r="M189" s="253"/>
    </row>
    <row r="191" spans="1:17" ht="15.6" customHeight="1" x14ac:dyDescent="0.3">
      <c r="B191" s="356" t="s">
        <v>506</v>
      </c>
      <c r="C191" s="356"/>
      <c r="D191" s="356"/>
      <c r="E191" s="356"/>
      <c r="F191" s="356"/>
      <c r="G191" s="356"/>
      <c r="H191" s="356"/>
      <c r="I191" s="356"/>
      <c r="J191" s="356"/>
      <c r="K191" s="356"/>
      <c r="L191" s="356"/>
    </row>
    <row r="192" spans="1:17" ht="33.6" customHeight="1" x14ac:dyDescent="0.3">
      <c r="B192" s="10" t="s">
        <v>3</v>
      </c>
      <c r="C192" s="261" t="s">
        <v>167</v>
      </c>
      <c r="D192" s="261"/>
      <c r="E192" s="261"/>
      <c r="F192" s="261" t="s">
        <v>165</v>
      </c>
      <c r="G192" s="261"/>
      <c r="H192" s="261"/>
      <c r="I192" s="261"/>
      <c r="J192" s="262" t="s">
        <v>168</v>
      </c>
      <c r="K192" s="261"/>
      <c r="L192" s="261"/>
      <c r="M192" s="261"/>
      <c r="O192" s="169"/>
    </row>
    <row r="193" spans="2:13" ht="15.6" x14ac:dyDescent="0.3">
      <c r="B193" s="4">
        <v>1</v>
      </c>
      <c r="C193" s="263">
        <v>2</v>
      </c>
      <c r="D193" s="263"/>
      <c r="E193" s="263"/>
      <c r="F193" s="263">
        <v>3</v>
      </c>
      <c r="G193" s="263"/>
      <c r="H193" s="263"/>
      <c r="I193" s="263"/>
      <c r="J193" s="263">
        <v>4</v>
      </c>
      <c r="K193" s="263"/>
      <c r="L193" s="263"/>
      <c r="M193" s="263"/>
    </row>
    <row r="194" spans="2:13" ht="51.6" customHeight="1" x14ac:dyDescent="0.3">
      <c r="B194" s="8"/>
      <c r="C194" s="273" t="s">
        <v>507</v>
      </c>
      <c r="D194" s="273"/>
      <c r="E194" s="273"/>
      <c r="F194" s="253"/>
      <c r="G194" s="253"/>
      <c r="H194" s="253"/>
      <c r="I194" s="253"/>
      <c r="J194" s="253"/>
      <c r="K194" s="253"/>
      <c r="L194" s="253"/>
      <c r="M194" s="253"/>
    </row>
    <row r="195" spans="2:13" x14ac:dyDescent="0.3">
      <c r="C195" s="391"/>
      <c r="D195" s="391"/>
      <c r="E195" s="391"/>
      <c r="F195" s="391"/>
      <c r="G195" s="391"/>
      <c r="H195" s="391"/>
      <c r="I195" s="391"/>
      <c r="J195" s="391"/>
      <c r="K195" s="391"/>
      <c r="L195" s="391"/>
      <c r="M195" s="391"/>
    </row>
    <row r="196" spans="2:13" x14ac:dyDescent="0.3">
      <c r="C196" s="391"/>
      <c r="D196" s="391"/>
      <c r="E196" s="391"/>
      <c r="F196" s="391"/>
      <c r="G196" s="391"/>
      <c r="H196" s="391"/>
      <c r="I196" s="391"/>
      <c r="J196" s="391"/>
      <c r="K196" s="391"/>
      <c r="L196" s="391"/>
      <c r="M196" s="391"/>
    </row>
    <row r="198" spans="2:13" ht="15.6" x14ac:dyDescent="0.3">
      <c r="B198" s="254" t="s">
        <v>169</v>
      </c>
      <c r="C198" s="254"/>
      <c r="D198" s="254"/>
    </row>
    <row r="199" spans="2:13" ht="38.4" customHeight="1" x14ac:dyDescent="0.3">
      <c r="B199" s="10" t="s">
        <v>3</v>
      </c>
      <c r="C199" s="262" t="s">
        <v>170</v>
      </c>
      <c r="D199" s="262"/>
      <c r="E199" s="262"/>
      <c r="F199" s="255" t="s">
        <v>171</v>
      </c>
      <c r="G199" s="256"/>
      <c r="H199" s="256"/>
      <c r="I199" s="256"/>
      <c r="J199" s="256"/>
      <c r="K199" s="256"/>
      <c r="L199" s="256"/>
      <c r="M199" s="257"/>
    </row>
    <row r="200" spans="2:13" ht="15.6" x14ac:dyDescent="0.3">
      <c r="B200" s="4">
        <v>1</v>
      </c>
      <c r="C200" s="263">
        <v>2</v>
      </c>
      <c r="D200" s="263"/>
      <c r="E200" s="263"/>
      <c r="F200" s="258">
        <v>3</v>
      </c>
      <c r="G200" s="259"/>
      <c r="H200" s="259"/>
      <c r="I200" s="259"/>
      <c r="J200" s="259"/>
      <c r="K200" s="259"/>
      <c r="L200" s="259"/>
      <c r="M200" s="260"/>
    </row>
    <row r="201" spans="2:13" ht="101.4" customHeight="1" x14ac:dyDescent="0.3">
      <c r="B201" s="8" t="s">
        <v>15</v>
      </c>
      <c r="C201" s="243" t="s">
        <v>508</v>
      </c>
      <c r="D201" s="243"/>
      <c r="E201" s="243"/>
      <c r="F201" s="388" t="s">
        <v>509</v>
      </c>
      <c r="G201" s="389"/>
      <c r="H201" s="389"/>
      <c r="I201" s="389"/>
      <c r="J201" s="389"/>
      <c r="K201" s="389"/>
      <c r="L201" s="389"/>
      <c r="M201" s="390"/>
    </row>
    <row r="202" spans="2:13" ht="54" customHeight="1" x14ac:dyDescent="0.3">
      <c r="B202" s="8" t="s">
        <v>91</v>
      </c>
      <c r="C202" s="243" t="s">
        <v>510</v>
      </c>
      <c r="D202" s="243"/>
      <c r="E202" s="243"/>
      <c r="F202" s="388" t="s">
        <v>511</v>
      </c>
      <c r="G202" s="389"/>
      <c r="H202" s="389"/>
      <c r="I202" s="389"/>
      <c r="J202" s="389"/>
      <c r="K202" s="389"/>
      <c r="L202" s="389"/>
      <c r="M202" s="390"/>
    </row>
    <row r="204" spans="2:13" ht="15.6" x14ac:dyDescent="0.3">
      <c r="B204" s="254" t="s">
        <v>172</v>
      </c>
      <c r="C204" s="254"/>
      <c r="D204" s="254"/>
      <c r="E204" s="254"/>
      <c r="F204" s="254"/>
      <c r="G204" s="254"/>
    </row>
    <row r="205" spans="2:13" ht="15.6" customHeight="1" x14ac:dyDescent="0.3">
      <c r="B205" s="10" t="s">
        <v>3</v>
      </c>
      <c r="C205" s="255" t="s">
        <v>173</v>
      </c>
      <c r="D205" s="256"/>
      <c r="E205" s="256"/>
      <c r="F205" s="256"/>
      <c r="G205" s="256"/>
      <c r="H205" s="256"/>
      <c r="I205" s="256"/>
      <c r="J205" s="256"/>
      <c r="K205" s="256"/>
      <c r="L205" s="256"/>
      <c r="M205" s="257"/>
    </row>
    <row r="206" spans="2:13" ht="15.6" x14ac:dyDescent="0.3">
      <c r="B206" s="4">
        <v>1</v>
      </c>
      <c r="C206" s="258">
        <v>2</v>
      </c>
      <c r="D206" s="259"/>
      <c r="E206" s="259"/>
      <c r="F206" s="259"/>
      <c r="G206" s="259"/>
      <c r="H206" s="259"/>
      <c r="I206" s="259"/>
      <c r="J206" s="259"/>
      <c r="K206" s="259"/>
      <c r="L206" s="259"/>
      <c r="M206" s="260"/>
    </row>
    <row r="207" spans="2:13" ht="15.6" customHeight="1" x14ac:dyDescent="0.3">
      <c r="B207" s="8"/>
      <c r="C207" s="388" t="s">
        <v>512</v>
      </c>
      <c r="D207" s="389"/>
      <c r="E207" s="389"/>
      <c r="F207" s="389"/>
      <c r="G207" s="389"/>
      <c r="H207" s="389"/>
      <c r="I207" s="389"/>
      <c r="J207" s="389"/>
      <c r="K207" s="389"/>
      <c r="L207" s="389"/>
      <c r="M207" s="390"/>
    </row>
  </sheetData>
  <mergeCells count="430">
    <mergeCell ref="Q167:Q172"/>
    <mergeCell ref="N169:N170"/>
    <mergeCell ref="N171:N172"/>
    <mergeCell ref="B173:B178"/>
    <mergeCell ref="C173:C178"/>
    <mergeCell ref="D173:D178"/>
    <mergeCell ref="E173:E178"/>
    <mergeCell ref="I173:I178"/>
    <mergeCell ref="J173:J178"/>
    <mergeCell ref="K173:K178"/>
    <mergeCell ref="L173:L178"/>
    <mergeCell ref="M173:M178"/>
    <mergeCell ref="N173:N174"/>
    <mergeCell ref="P173:P178"/>
    <mergeCell ref="Q173:Q178"/>
    <mergeCell ref="N175:N176"/>
    <mergeCell ref="N167:N168"/>
    <mergeCell ref="P167:P172"/>
    <mergeCell ref="E167:E172"/>
    <mergeCell ref="I167:I172"/>
    <mergeCell ref="J167:J172"/>
    <mergeCell ref="K167:K172"/>
    <mergeCell ref="L167:L172"/>
    <mergeCell ref="M167:M172"/>
    <mergeCell ref="N161:N162"/>
    <mergeCell ref="N163:N164"/>
    <mergeCell ref="B180:H181"/>
    <mergeCell ref="I180:I181"/>
    <mergeCell ref="J180:J181"/>
    <mergeCell ref="K180:K181"/>
    <mergeCell ref="L180:L181"/>
    <mergeCell ref="M180:M181"/>
    <mergeCell ref="N165:N166"/>
    <mergeCell ref="N177:N178"/>
    <mergeCell ref="B133:B138"/>
    <mergeCell ref="D149:D154"/>
    <mergeCell ref="B179:H179"/>
    <mergeCell ref="N179:Q179"/>
    <mergeCell ref="C167:C172"/>
    <mergeCell ref="D167:D172"/>
    <mergeCell ref="H173:H178"/>
    <mergeCell ref="F167:F172"/>
    <mergeCell ref="F173:F178"/>
    <mergeCell ref="G167:G172"/>
    <mergeCell ref="H167:H172"/>
    <mergeCell ref="G173:G178"/>
    <mergeCell ref="B167:B172"/>
    <mergeCell ref="F123:F166"/>
    <mergeCell ref="G123:G166"/>
    <mergeCell ref="H123:H166"/>
    <mergeCell ref="L161:L166"/>
    <mergeCell ref="K161:K166"/>
    <mergeCell ref="J161:J166"/>
    <mergeCell ref="I161:I166"/>
    <mergeCell ref="E161:E166"/>
    <mergeCell ref="D161:D166"/>
    <mergeCell ref="L149:L154"/>
    <mergeCell ref="N143:N144"/>
    <mergeCell ref="B25:G25"/>
    <mergeCell ref="B47:H47"/>
    <mergeCell ref="B44:E44"/>
    <mergeCell ref="B45:E45"/>
    <mergeCell ref="F30:H30"/>
    <mergeCell ref="F32:H32"/>
    <mergeCell ref="F33:H33"/>
    <mergeCell ref="F35:H35"/>
    <mergeCell ref="F36:H36"/>
    <mergeCell ref="F38:H38"/>
    <mergeCell ref="F39:H39"/>
    <mergeCell ref="F41:H41"/>
    <mergeCell ref="F42:H42"/>
    <mergeCell ref="F43:H43"/>
    <mergeCell ref="F44:H44"/>
    <mergeCell ref="F45:H45"/>
    <mergeCell ref="B35:E35"/>
    <mergeCell ref="B36:E36"/>
    <mergeCell ref="B38:E38"/>
    <mergeCell ref="B39:E39"/>
    <mergeCell ref="B41:E41"/>
    <mergeCell ref="F28:H28"/>
    <mergeCell ref="F29:H29"/>
    <mergeCell ref="B42:E42"/>
    <mergeCell ref="B43:E43"/>
    <mergeCell ref="B26:E26"/>
    <mergeCell ref="F26:H26"/>
    <mergeCell ref="B27:E27"/>
    <mergeCell ref="F27:H27"/>
    <mergeCell ref="B28:E28"/>
    <mergeCell ref="B29:E29"/>
    <mergeCell ref="B30:E30"/>
    <mergeCell ref="B32:E32"/>
    <mergeCell ref="B33:E33"/>
    <mergeCell ref="B31:E31"/>
    <mergeCell ref="F31:H31"/>
    <mergeCell ref="B34:E34"/>
    <mergeCell ref="F34:H34"/>
    <mergeCell ref="B37:E37"/>
    <mergeCell ref="F37:H37"/>
    <mergeCell ref="B40:E40"/>
    <mergeCell ref="F40:H40"/>
    <mergeCell ref="B52:B69"/>
    <mergeCell ref="D52:D69"/>
    <mergeCell ref="E52:E69"/>
    <mergeCell ref="F52:F117"/>
    <mergeCell ref="G52:G117"/>
    <mergeCell ref="D88:D91"/>
    <mergeCell ref="E88:E91"/>
    <mergeCell ref="B80:B83"/>
    <mergeCell ref="E92:E99"/>
    <mergeCell ref="D92:D99"/>
    <mergeCell ref="B88:B91"/>
    <mergeCell ref="B106:B111"/>
    <mergeCell ref="C106:C111"/>
    <mergeCell ref="E106:E111"/>
    <mergeCell ref="B84:B87"/>
    <mergeCell ref="D84:D87"/>
    <mergeCell ref="E84:E87"/>
    <mergeCell ref="B100:B105"/>
    <mergeCell ref="C52:C99"/>
    <mergeCell ref="C100:C105"/>
    <mergeCell ref="D100:D105"/>
    <mergeCell ref="E100:E105"/>
    <mergeCell ref="E112:E117"/>
    <mergeCell ref="D112:D117"/>
    <mergeCell ref="P48:P50"/>
    <mergeCell ref="Q48:Q50"/>
    <mergeCell ref="M49:M50"/>
    <mergeCell ref="H48:H50"/>
    <mergeCell ref="I49:I50"/>
    <mergeCell ref="I48:M48"/>
    <mergeCell ref="J49:L49"/>
    <mergeCell ref="N48:O48"/>
    <mergeCell ref="N49:N50"/>
    <mergeCell ref="O49:O50"/>
    <mergeCell ref="B2:Q2"/>
    <mergeCell ref="B3:Q3"/>
    <mergeCell ref="B9:H9"/>
    <mergeCell ref="B5:Q5"/>
    <mergeCell ref="N182:Q182"/>
    <mergeCell ref="K12:M12"/>
    <mergeCell ref="H13:J13"/>
    <mergeCell ref="H15:J15"/>
    <mergeCell ref="H17:J17"/>
    <mergeCell ref="H19:J19"/>
    <mergeCell ref="H21:J21"/>
    <mergeCell ref="K13:M13"/>
    <mergeCell ref="K15:M15"/>
    <mergeCell ref="K17:M17"/>
    <mergeCell ref="K19:M19"/>
    <mergeCell ref="K21:M21"/>
    <mergeCell ref="K112:K117"/>
    <mergeCell ref="J112:J117"/>
    <mergeCell ref="I112:I117"/>
    <mergeCell ref="M88:M91"/>
    <mergeCell ref="B92:B99"/>
    <mergeCell ref="B139:B148"/>
    <mergeCell ref="N60:N61"/>
    <mergeCell ref="N62:N63"/>
    <mergeCell ref="P52:P69"/>
    <mergeCell ref="J92:J99"/>
    <mergeCell ref="N92:N93"/>
    <mergeCell ref="N94:N95"/>
    <mergeCell ref="N96:N97"/>
    <mergeCell ref="N98:N99"/>
    <mergeCell ref="Q52:Q69"/>
    <mergeCell ref="N68:N69"/>
    <mergeCell ref="M52:M69"/>
    <mergeCell ref="J88:J91"/>
    <mergeCell ref="K88:K91"/>
    <mergeCell ref="L88:L91"/>
    <mergeCell ref="Q70:Q79"/>
    <mergeCell ref="M84:M87"/>
    <mergeCell ref="P84:P87"/>
    <mergeCell ref="Q84:Q87"/>
    <mergeCell ref="N86:N87"/>
    <mergeCell ref="N84:N85"/>
    <mergeCell ref="N54:N55"/>
    <mergeCell ref="N56:N57"/>
    <mergeCell ref="N58:N59"/>
    <mergeCell ref="K84:K87"/>
    <mergeCell ref="N70:N71"/>
    <mergeCell ref="I92:I99"/>
    <mergeCell ref="N141:N142"/>
    <mergeCell ref="K106:K111"/>
    <mergeCell ref="L106:L111"/>
    <mergeCell ref="I88:I91"/>
    <mergeCell ref="I52:I69"/>
    <mergeCell ref="J52:J69"/>
    <mergeCell ref="K52:K69"/>
    <mergeCell ref="L52:L69"/>
    <mergeCell ref="N52:N53"/>
    <mergeCell ref="K92:K99"/>
    <mergeCell ref="N64:N65"/>
    <mergeCell ref="N66:N67"/>
    <mergeCell ref="I123:I132"/>
    <mergeCell ref="J123:J132"/>
    <mergeCell ref="L133:L138"/>
    <mergeCell ref="K123:K132"/>
    <mergeCell ref="L123:L132"/>
    <mergeCell ref="M123:M132"/>
    <mergeCell ref="N131:N132"/>
    <mergeCell ref="M92:M99"/>
    <mergeCell ref="L92:L99"/>
    <mergeCell ref="J106:J111"/>
    <mergeCell ref="M106:M111"/>
    <mergeCell ref="C187:E187"/>
    <mergeCell ref="F187:I187"/>
    <mergeCell ref="J187:M187"/>
    <mergeCell ref="B182:H182"/>
    <mergeCell ref="C139:C148"/>
    <mergeCell ref="D139:D148"/>
    <mergeCell ref="E139:E148"/>
    <mergeCell ref="K149:K154"/>
    <mergeCell ref="J149:J154"/>
    <mergeCell ref="I149:I154"/>
    <mergeCell ref="C149:C154"/>
    <mergeCell ref="B149:B154"/>
    <mergeCell ref="K155:K160"/>
    <mergeCell ref="L155:L160"/>
    <mergeCell ref="B155:B160"/>
    <mergeCell ref="C155:C160"/>
    <mergeCell ref="D155:D160"/>
    <mergeCell ref="E155:E160"/>
    <mergeCell ref="I155:I160"/>
    <mergeCell ref="J155:J160"/>
    <mergeCell ref="M155:M160"/>
    <mergeCell ref="M149:M154"/>
    <mergeCell ref="C161:C166"/>
    <mergeCell ref="B161:B166"/>
    <mergeCell ref="C205:M205"/>
    <mergeCell ref="C206:M206"/>
    <mergeCell ref="C207:M207"/>
    <mergeCell ref="C201:E201"/>
    <mergeCell ref="C202:E202"/>
    <mergeCell ref="F199:M199"/>
    <mergeCell ref="F201:M201"/>
    <mergeCell ref="F202:M202"/>
    <mergeCell ref="C195:E195"/>
    <mergeCell ref="F195:I195"/>
    <mergeCell ref="J195:M195"/>
    <mergeCell ref="C196:E196"/>
    <mergeCell ref="F196:I196"/>
    <mergeCell ref="J196:M196"/>
    <mergeCell ref="C199:E199"/>
    <mergeCell ref="B198:D198"/>
    <mergeCell ref="B204:G204"/>
    <mergeCell ref="F200:M200"/>
    <mergeCell ref="C188:E188"/>
    <mergeCell ref="F188:I188"/>
    <mergeCell ref="J188:M188"/>
    <mergeCell ref="C189:E189"/>
    <mergeCell ref="F189:I189"/>
    <mergeCell ref="J189:M189"/>
    <mergeCell ref="Q106:Q111"/>
    <mergeCell ref="P106:P111"/>
    <mergeCell ref="Q139:Q148"/>
    <mergeCell ref="M133:M138"/>
    <mergeCell ref="N137:N138"/>
    <mergeCell ref="C133:C138"/>
    <mergeCell ref="D133:D138"/>
    <mergeCell ref="E133:E138"/>
    <mergeCell ref="I133:I138"/>
    <mergeCell ref="J133:J138"/>
    <mergeCell ref="E149:E154"/>
    <mergeCell ref="Q112:Q117"/>
    <mergeCell ref="P112:P117"/>
    <mergeCell ref="M112:M117"/>
    <mergeCell ref="L112:L117"/>
    <mergeCell ref="N106:N107"/>
    <mergeCell ref="N108:N109"/>
    <mergeCell ref="N110:N111"/>
    <mergeCell ref="D106:D111"/>
    <mergeCell ref="P88:P91"/>
    <mergeCell ref="Q88:Q91"/>
    <mergeCell ref="N88:N89"/>
    <mergeCell ref="N90:N91"/>
    <mergeCell ref="Q92:Q99"/>
    <mergeCell ref="P92:P99"/>
    <mergeCell ref="D80:D83"/>
    <mergeCell ref="E80:E83"/>
    <mergeCell ref="I80:I83"/>
    <mergeCell ref="J80:J83"/>
    <mergeCell ref="K80:K83"/>
    <mergeCell ref="L80:L83"/>
    <mergeCell ref="M80:M83"/>
    <mergeCell ref="P80:P83"/>
    <mergeCell ref="Q80:Q83"/>
    <mergeCell ref="N80:N81"/>
    <mergeCell ref="N82:N83"/>
    <mergeCell ref="Q100:Q105"/>
    <mergeCell ref="N100:N101"/>
    <mergeCell ref="N102:N103"/>
    <mergeCell ref="N104:N105"/>
    <mergeCell ref="P100:P105"/>
    <mergeCell ref="I106:I111"/>
    <mergeCell ref="N147:N148"/>
    <mergeCell ref="P149:P154"/>
    <mergeCell ref="Q133:Q138"/>
    <mergeCell ref="N133:N134"/>
    <mergeCell ref="N135:N136"/>
    <mergeCell ref="K133:K138"/>
    <mergeCell ref="P133:P138"/>
    <mergeCell ref="N149:N150"/>
    <mergeCell ref="N151:N152"/>
    <mergeCell ref="N153:N154"/>
    <mergeCell ref="N118:Q118"/>
    <mergeCell ref="P139:P148"/>
    <mergeCell ref="I139:I148"/>
    <mergeCell ref="J139:J148"/>
    <mergeCell ref="K139:K148"/>
    <mergeCell ref="L139:L148"/>
    <mergeCell ref="M139:M148"/>
    <mergeCell ref="N139:N140"/>
    <mergeCell ref="B123:B132"/>
    <mergeCell ref="Q120:Q122"/>
    <mergeCell ref="O121:O122"/>
    <mergeCell ref="B120:B122"/>
    <mergeCell ref="C120:C122"/>
    <mergeCell ref="D120:D122"/>
    <mergeCell ref="E120:E122"/>
    <mergeCell ref="F120:F122"/>
    <mergeCell ref="G120:G122"/>
    <mergeCell ref="H120:H122"/>
    <mergeCell ref="I120:M120"/>
    <mergeCell ref="N120:O120"/>
    <mergeCell ref="C123:C132"/>
    <mergeCell ref="D123:D132"/>
    <mergeCell ref="E123:E132"/>
    <mergeCell ref="N145:N146"/>
    <mergeCell ref="Q161:Q166"/>
    <mergeCell ref="I100:I105"/>
    <mergeCell ref="J100:J105"/>
    <mergeCell ref="K100:K105"/>
    <mergeCell ref="L100:L105"/>
    <mergeCell ref="M100:M105"/>
    <mergeCell ref="C112:C117"/>
    <mergeCell ref="B112:B117"/>
    <mergeCell ref="N112:N113"/>
    <mergeCell ref="N114:N115"/>
    <mergeCell ref="N116:N117"/>
    <mergeCell ref="Q155:Q160"/>
    <mergeCell ref="N155:N156"/>
    <mergeCell ref="N157:N158"/>
    <mergeCell ref="N159:N160"/>
    <mergeCell ref="N129:N130"/>
    <mergeCell ref="N127:N128"/>
    <mergeCell ref="N123:N124"/>
    <mergeCell ref="N125:N126"/>
    <mergeCell ref="Q149:Q154"/>
    <mergeCell ref="P123:P132"/>
    <mergeCell ref="Q123:Q132"/>
    <mergeCell ref="P161:P166"/>
    <mergeCell ref="M161:M166"/>
    <mergeCell ref="P155:P160"/>
    <mergeCell ref="G7:H7"/>
    <mergeCell ref="I7:N7"/>
    <mergeCell ref="K10:N10"/>
    <mergeCell ref="K11:M11"/>
    <mergeCell ref="K70:K79"/>
    <mergeCell ref="K18:M18"/>
    <mergeCell ref="K16:M16"/>
    <mergeCell ref="L70:L79"/>
    <mergeCell ref="M70:M79"/>
    <mergeCell ref="N72:N73"/>
    <mergeCell ref="N74:N75"/>
    <mergeCell ref="N76:N77"/>
    <mergeCell ref="N78:N79"/>
    <mergeCell ref="P70:P79"/>
    <mergeCell ref="I84:I87"/>
    <mergeCell ref="J84:J87"/>
    <mergeCell ref="L84:L87"/>
    <mergeCell ref="P120:P122"/>
    <mergeCell ref="I121:I122"/>
    <mergeCell ref="J121:L121"/>
    <mergeCell ref="M121:M122"/>
    <mergeCell ref="N121:N122"/>
    <mergeCell ref="B118:H118"/>
    <mergeCell ref="B21:B22"/>
    <mergeCell ref="C21:D22"/>
    <mergeCell ref="E21:G22"/>
    <mergeCell ref="H22:J22"/>
    <mergeCell ref="C19:D20"/>
    <mergeCell ref="E19:G20"/>
    <mergeCell ref="H20:J20"/>
    <mergeCell ref="K20:M20"/>
    <mergeCell ref="K22:M22"/>
    <mergeCell ref="B10:B11"/>
    <mergeCell ref="C10:D11"/>
    <mergeCell ref="E10:G11"/>
    <mergeCell ref="H10:J11"/>
    <mergeCell ref="C13:D14"/>
    <mergeCell ref="B13:B14"/>
    <mergeCell ref="E13:G14"/>
    <mergeCell ref="H14:J14"/>
    <mergeCell ref="K14:M14"/>
    <mergeCell ref="B15:B16"/>
    <mergeCell ref="H16:J16"/>
    <mergeCell ref="C12:D12"/>
    <mergeCell ref="E12:G12"/>
    <mergeCell ref="H12:J12"/>
    <mergeCell ref="B70:B79"/>
    <mergeCell ref="D70:D79"/>
    <mergeCell ref="E70:E79"/>
    <mergeCell ref="I70:I79"/>
    <mergeCell ref="J70:J79"/>
    <mergeCell ref="B17:B18"/>
    <mergeCell ref="C17:D18"/>
    <mergeCell ref="E17:G18"/>
    <mergeCell ref="H18:J18"/>
    <mergeCell ref="B19:B20"/>
    <mergeCell ref="E15:G16"/>
    <mergeCell ref="C15:D16"/>
    <mergeCell ref="B48:B50"/>
    <mergeCell ref="C48:C50"/>
    <mergeCell ref="D48:D50"/>
    <mergeCell ref="E48:E50"/>
    <mergeCell ref="F48:F50"/>
    <mergeCell ref="G48:G50"/>
    <mergeCell ref="H52:H117"/>
    <mergeCell ref="B191:L191"/>
    <mergeCell ref="C194:E194"/>
    <mergeCell ref="F194:I194"/>
    <mergeCell ref="J194:M194"/>
    <mergeCell ref="C193:E193"/>
    <mergeCell ref="F193:I193"/>
    <mergeCell ref="J193:M193"/>
    <mergeCell ref="C200:E200"/>
    <mergeCell ref="C192:E192"/>
    <mergeCell ref="F192:I192"/>
    <mergeCell ref="J192:M192"/>
  </mergeCells>
  <phoneticPr fontId="11" type="noConversion"/>
  <printOptions horizontalCentered="1"/>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ignoredErrors>
    <ignoredError sqref="O55 O69 O73 O87 O126 O128 O142 O148 O63 H14 H16 H18 H20 H22 O83"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8BECA-6AAC-40EB-A41E-6E7A1C0941B3}">
  <sheetPr>
    <pageSetUpPr fitToPage="1"/>
  </sheetPr>
  <dimension ref="A2:W111"/>
  <sheetViews>
    <sheetView topLeftCell="A62" zoomScale="70" zoomScaleNormal="70" workbookViewId="0">
      <selection activeCell="N27" sqref="N27"/>
    </sheetView>
  </sheetViews>
  <sheetFormatPr defaultRowHeight="14.4" x14ac:dyDescent="0.3"/>
  <cols>
    <col min="2" max="2" width="21.5546875" customWidth="1"/>
    <col min="3" max="3" width="12.88671875" customWidth="1"/>
    <col min="4" max="4" width="19.5546875" customWidth="1"/>
    <col min="5" max="5" width="18.44140625" customWidth="1"/>
    <col min="6" max="6" width="12.77734375" customWidth="1"/>
    <col min="7" max="7" width="19.109375" customWidth="1"/>
    <col min="8" max="8" width="13.5546875" customWidth="1"/>
    <col min="9" max="9" width="18.21875" customWidth="1"/>
    <col min="10" max="10" width="12.33203125" customWidth="1"/>
    <col min="11" max="11" width="14.5546875" customWidth="1"/>
    <col min="12" max="13" width="16.77734375" customWidth="1"/>
    <col min="14" max="14" width="44.5546875" customWidth="1"/>
    <col min="15" max="15" width="12.44140625" customWidth="1"/>
    <col min="16" max="17" width="16" customWidth="1"/>
  </cols>
  <sheetData>
    <row r="2" spans="2:17" ht="15.6" x14ac:dyDescent="0.3">
      <c r="B2" s="322" t="s">
        <v>174</v>
      </c>
      <c r="C2" s="322"/>
      <c r="D2" s="322"/>
      <c r="E2" s="322"/>
      <c r="F2" s="322"/>
      <c r="G2" s="322"/>
      <c r="H2" s="322"/>
      <c r="I2" s="322"/>
      <c r="J2" s="322"/>
      <c r="K2" s="322"/>
      <c r="L2" s="322"/>
      <c r="M2" s="322"/>
      <c r="N2" s="322"/>
      <c r="O2" s="322"/>
      <c r="P2" s="322"/>
      <c r="Q2" s="322"/>
    </row>
    <row r="3" spans="2:17" ht="15.6" x14ac:dyDescent="0.3">
      <c r="B3" s="6"/>
      <c r="C3" s="6"/>
      <c r="D3" s="6"/>
      <c r="E3" s="6"/>
      <c r="F3" s="6"/>
      <c r="G3" s="6"/>
      <c r="H3" s="6"/>
      <c r="I3" s="6"/>
      <c r="J3" s="6"/>
      <c r="K3" s="6"/>
      <c r="L3" s="6"/>
      <c r="M3" s="6"/>
      <c r="N3" s="6"/>
      <c r="O3" s="6"/>
      <c r="P3" s="6"/>
      <c r="Q3" s="6"/>
    </row>
    <row r="4" spans="2:17" ht="15.6" x14ac:dyDescent="0.3">
      <c r="B4" s="7"/>
      <c r="C4" s="7"/>
      <c r="D4" s="7"/>
      <c r="E4" s="7"/>
      <c r="F4" s="323" t="str">
        <f>'III skyrius'!D11</f>
        <v>LT026-02-01-02</v>
      </c>
      <c r="G4" s="323"/>
      <c r="H4" s="323"/>
      <c r="I4" s="374" t="str">
        <f>'III skyrius'!C11</f>
        <v xml:space="preserve">Darnaus judumo skatinimas </v>
      </c>
      <c r="J4" s="374"/>
      <c r="K4" s="374"/>
      <c r="L4" s="374"/>
      <c r="M4" s="374"/>
      <c r="N4" s="374"/>
      <c r="O4" s="7"/>
      <c r="P4" s="7"/>
      <c r="Q4" s="7"/>
    </row>
    <row r="5" spans="2:17" ht="15.6" x14ac:dyDescent="0.3">
      <c r="B5" s="6"/>
      <c r="C5" s="6"/>
      <c r="D5" s="6"/>
      <c r="E5" s="6"/>
      <c r="F5" s="6"/>
      <c r="G5" s="6"/>
      <c r="H5" s="6"/>
      <c r="I5" s="6"/>
      <c r="J5" s="6"/>
      <c r="K5" s="6"/>
      <c r="L5" s="6"/>
      <c r="M5" s="6"/>
      <c r="N5" s="6"/>
      <c r="O5" s="6"/>
      <c r="P5" s="6"/>
      <c r="Q5" s="6"/>
    </row>
    <row r="6" spans="2:17" ht="15.6" x14ac:dyDescent="0.3">
      <c r="B6" s="298" t="s">
        <v>103</v>
      </c>
      <c r="C6" s="298"/>
      <c r="D6" s="298"/>
      <c r="E6" s="298"/>
      <c r="F6" s="298"/>
      <c r="G6" s="298"/>
      <c r="H6" s="298"/>
      <c r="I6" s="7"/>
      <c r="J6" s="7"/>
      <c r="K6" s="7"/>
      <c r="L6" s="7"/>
      <c r="M6" s="7"/>
      <c r="N6" s="7"/>
      <c r="O6" s="7"/>
      <c r="P6" s="7"/>
      <c r="Q6" s="7"/>
    </row>
    <row r="7" spans="2:17" ht="15.6" x14ac:dyDescent="0.3">
      <c r="B7" s="261" t="s">
        <v>3</v>
      </c>
      <c r="C7" s="261" t="s">
        <v>104</v>
      </c>
      <c r="D7" s="261"/>
      <c r="E7" s="262" t="s">
        <v>105</v>
      </c>
      <c r="F7" s="262"/>
      <c r="G7" s="262"/>
      <c r="H7" s="262" t="s">
        <v>106</v>
      </c>
      <c r="I7" s="262"/>
      <c r="J7" s="262"/>
      <c r="K7" s="261" t="s">
        <v>107</v>
      </c>
      <c r="L7" s="261"/>
      <c r="M7" s="261"/>
      <c r="N7" s="261"/>
    </row>
    <row r="8" spans="2:17" ht="31.2" x14ac:dyDescent="0.3">
      <c r="B8" s="261"/>
      <c r="C8" s="261"/>
      <c r="D8" s="261"/>
      <c r="E8" s="262"/>
      <c r="F8" s="262"/>
      <c r="G8" s="262"/>
      <c r="H8" s="262"/>
      <c r="I8" s="262"/>
      <c r="J8" s="262"/>
      <c r="K8" s="262" t="s">
        <v>108</v>
      </c>
      <c r="L8" s="262"/>
      <c r="M8" s="262"/>
      <c r="N8" s="3" t="s">
        <v>109</v>
      </c>
      <c r="O8" s="1"/>
      <c r="P8" s="1"/>
      <c r="Q8" s="1"/>
    </row>
    <row r="9" spans="2:17" ht="15.6" x14ac:dyDescent="0.3">
      <c r="B9" s="4">
        <v>1</v>
      </c>
      <c r="C9" s="263">
        <v>2</v>
      </c>
      <c r="D9" s="263"/>
      <c r="E9" s="263">
        <v>3</v>
      </c>
      <c r="F9" s="263"/>
      <c r="G9" s="263"/>
      <c r="H9" s="263">
        <v>4</v>
      </c>
      <c r="I9" s="263"/>
      <c r="J9" s="263"/>
      <c r="K9" s="263">
        <v>5</v>
      </c>
      <c r="L9" s="263"/>
      <c r="M9" s="263"/>
      <c r="N9" s="4">
        <v>6</v>
      </c>
    </row>
    <row r="10" spans="2:17" s="123" customFormat="1" ht="15.6" x14ac:dyDescent="0.3">
      <c r="B10" s="400" t="s">
        <v>15</v>
      </c>
      <c r="C10" s="424" t="s">
        <v>515</v>
      </c>
      <c r="D10" s="426"/>
      <c r="E10" s="442" t="s">
        <v>76</v>
      </c>
      <c r="F10" s="443"/>
      <c r="G10" s="444"/>
      <c r="H10" s="424">
        <v>4150</v>
      </c>
      <c r="I10" s="425"/>
      <c r="J10" s="426"/>
      <c r="K10" s="424">
        <v>4150</v>
      </c>
      <c r="L10" s="425"/>
      <c r="M10" s="426"/>
      <c r="N10" s="200">
        <f>O44</f>
        <v>46500</v>
      </c>
    </row>
    <row r="11" spans="2:17" s="123" customFormat="1" ht="15.6" x14ac:dyDescent="0.3">
      <c r="B11" s="433"/>
      <c r="C11" s="440"/>
      <c r="D11" s="441"/>
      <c r="E11" s="445"/>
      <c r="F11" s="446"/>
      <c r="G11" s="447"/>
      <c r="H11" s="317" t="s">
        <v>23</v>
      </c>
      <c r="I11" s="318"/>
      <c r="J11" s="319"/>
      <c r="K11" s="317" t="s">
        <v>21</v>
      </c>
      <c r="L11" s="318"/>
      <c r="M11" s="319"/>
      <c r="N11" s="199" t="str">
        <f>O45</f>
        <v>(2029)</v>
      </c>
    </row>
    <row r="12" spans="2:17" s="123" customFormat="1" ht="15.6" x14ac:dyDescent="0.3">
      <c r="B12" s="400" t="s">
        <v>91</v>
      </c>
      <c r="C12" s="424" t="s">
        <v>175</v>
      </c>
      <c r="D12" s="426"/>
      <c r="E12" s="442" t="s">
        <v>516</v>
      </c>
      <c r="F12" s="443"/>
      <c r="G12" s="444"/>
      <c r="H12" s="424">
        <v>0</v>
      </c>
      <c r="I12" s="425"/>
      <c r="J12" s="426"/>
      <c r="K12" s="424">
        <v>2</v>
      </c>
      <c r="L12" s="425"/>
      <c r="M12" s="426"/>
      <c r="N12" s="200" t="str">
        <f>O46</f>
        <v>4</v>
      </c>
    </row>
    <row r="13" spans="2:17" s="123" customFormat="1" ht="15.6" x14ac:dyDescent="0.3">
      <c r="B13" s="433"/>
      <c r="C13" s="440"/>
      <c r="D13" s="441"/>
      <c r="E13" s="445"/>
      <c r="F13" s="446"/>
      <c r="G13" s="447"/>
      <c r="H13" s="317" t="s">
        <v>23</v>
      </c>
      <c r="I13" s="318"/>
      <c r="J13" s="319"/>
      <c r="K13" s="317" t="s">
        <v>21</v>
      </c>
      <c r="L13" s="318"/>
      <c r="M13" s="319"/>
      <c r="N13" s="199" t="str">
        <f>O47</f>
        <v>(2029)</v>
      </c>
    </row>
    <row r="14" spans="2:17" ht="15.6" x14ac:dyDescent="0.3">
      <c r="B14" s="400" t="s">
        <v>92</v>
      </c>
      <c r="C14" s="363" t="s">
        <v>212</v>
      </c>
      <c r="D14" s="364"/>
      <c r="E14" s="434" t="s">
        <v>75</v>
      </c>
      <c r="F14" s="435"/>
      <c r="G14" s="436"/>
      <c r="H14" s="315">
        <v>0</v>
      </c>
      <c r="I14" s="316"/>
      <c r="J14" s="316"/>
      <c r="K14" s="315">
        <v>0</v>
      </c>
      <c r="L14" s="316"/>
      <c r="M14" s="316"/>
      <c r="N14" s="13">
        <f>O74</f>
        <v>20800</v>
      </c>
    </row>
    <row r="15" spans="2:17" ht="15.6" x14ac:dyDescent="0.3">
      <c r="B15" s="433"/>
      <c r="C15" s="365"/>
      <c r="D15" s="366"/>
      <c r="E15" s="437"/>
      <c r="F15" s="438"/>
      <c r="G15" s="439"/>
      <c r="H15" s="317" t="s">
        <v>23</v>
      </c>
      <c r="I15" s="318"/>
      <c r="J15" s="319"/>
      <c r="K15" s="317" t="s">
        <v>21</v>
      </c>
      <c r="L15" s="318"/>
      <c r="M15" s="319"/>
      <c r="N15" s="11" t="str">
        <f>O47</f>
        <v>(2029)</v>
      </c>
    </row>
    <row r="18" spans="2:8" ht="15.6" x14ac:dyDescent="0.3">
      <c r="B18" s="298" t="s">
        <v>117</v>
      </c>
      <c r="C18" s="298"/>
      <c r="D18" s="298"/>
      <c r="E18" s="298"/>
      <c r="F18" s="298"/>
      <c r="G18" s="298"/>
    </row>
    <row r="19" spans="2:8" ht="15.6" x14ac:dyDescent="0.3">
      <c r="B19" s="325" t="s">
        <v>118</v>
      </c>
      <c r="C19" s="325"/>
      <c r="D19" s="325"/>
      <c r="E19" s="325"/>
      <c r="F19" s="325" t="s">
        <v>119</v>
      </c>
      <c r="G19" s="325"/>
      <c r="H19" s="325"/>
    </row>
    <row r="20" spans="2:8" ht="15.6" x14ac:dyDescent="0.3">
      <c r="B20" s="326">
        <v>1</v>
      </c>
      <c r="C20" s="326"/>
      <c r="D20" s="326"/>
      <c r="E20" s="326"/>
      <c r="F20" s="326">
        <v>2</v>
      </c>
      <c r="G20" s="326"/>
      <c r="H20" s="326"/>
    </row>
    <row r="21" spans="2:8" ht="15.6" x14ac:dyDescent="0.3">
      <c r="B21" s="295" t="s">
        <v>120</v>
      </c>
      <c r="C21" s="295"/>
      <c r="D21" s="295"/>
      <c r="E21" s="295"/>
      <c r="F21" s="296">
        <f>SUM(F22,F25,F27,F30)</f>
        <v>24091363.649999999</v>
      </c>
      <c r="G21" s="297"/>
      <c r="H21" s="297"/>
    </row>
    <row r="22" spans="2:8" ht="15.6" x14ac:dyDescent="0.3">
      <c r="B22" s="295" t="s">
        <v>121</v>
      </c>
      <c r="C22" s="295"/>
      <c r="D22" s="295"/>
      <c r="E22" s="295"/>
      <c r="F22" s="294">
        <f>F23</f>
        <v>0</v>
      </c>
      <c r="G22" s="294"/>
      <c r="H22" s="294"/>
    </row>
    <row r="23" spans="2:8" ht="15.6" x14ac:dyDescent="0.3">
      <c r="B23" s="293" t="s">
        <v>456</v>
      </c>
      <c r="C23" s="293"/>
      <c r="D23" s="293"/>
      <c r="E23" s="293"/>
      <c r="F23" s="294">
        <f>J68</f>
        <v>0</v>
      </c>
      <c r="G23" s="297"/>
      <c r="H23" s="297"/>
    </row>
    <row r="24" spans="2:8" ht="15.6" x14ac:dyDescent="0.3">
      <c r="B24" s="299" t="s">
        <v>517</v>
      </c>
      <c r="C24" s="300"/>
      <c r="D24" s="300"/>
      <c r="E24" s="301"/>
      <c r="F24" s="451"/>
      <c r="G24" s="452"/>
      <c r="H24" s="453"/>
    </row>
    <row r="25" spans="2:8" ht="33" customHeight="1" x14ac:dyDescent="0.3">
      <c r="B25" s="295" t="s">
        <v>122</v>
      </c>
      <c r="C25" s="295"/>
      <c r="D25" s="295"/>
      <c r="E25" s="295"/>
      <c r="F25" s="296">
        <f>F26</f>
        <v>0</v>
      </c>
      <c r="G25" s="297"/>
      <c r="H25" s="297"/>
    </row>
    <row r="26" spans="2:8" ht="15.6" x14ac:dyDescent="0.3">
      <c r="B26" s="293" t="s">
        <v>517</v>
      </c>
      <c r="C26" s="293"/>
      <c r="D26" s="293"/>
      <c r="E26" s="293"/>
      <c r="F26" s="296">
        <f>K68</f>
        <v>0</v>
      </c>
      <c r="G26" s="297"/>
      <c r="H26" s="297"/>
    </row>
    <row r="27" spans="2:8" ht="15.6" x14ac:dyDescent="0.3">
      <c r="B27" s="295" t="s">
        <v>123</v>
      </c>
      <c r="C27" s="295"/>
      <c r="D27" s="295"/>
      <c r="E27" s="295"/>
      <c r="F27" s="296">
        <f>F28</f>
        <v>24091363.649999999</v>
      </c>
      <c r="G27" s="297"/>
      <c r="H27" s="297"/>
    </row>
    <row r="28" spans="2:8" ht="15.6" x14ac:dyDescent="0.3">
      <c r="B28" s="293" t="s">
        <v>459</v>
      </c>
      <c r="C28" s="293"/>
      <c r="D28" s="293"/>
      <c r="E28" s="293"/>
      <c r="F28" s="296">
        <f>L87</f>
        <v>24091363.649999999</v>
      </c>
      <c r="G28" s="297"/>
      <c r="H28" s="297"/>
    </row>
    <row r="29" spans="2:8" ht="15.6" x14ac:dyDescent="0.3">
      <c r="B29" s="388" t="s">
        <v>517</v>
      </c>
      <c r="C29" s="389"/>
      <c r="D29" s="389"/>
      <c r="E29" s="390"/>
      <c r="F29" s="448"/>
      <c r="G29" s="449"/>
      <c r="H29" s="450"/>
    </row>
    <row r="30" spans="2:8" ht="15.6" x14ac:dyDescent="0.3">
      <c r="B30" s="295" t="s">
        <v>125</v>
      </c>
      <c r="C30" s="295"/>
      <c r="D30" s="295"/>
      <c r="E30" s="295"/>
      <c r="F30" s="294">
        <f>F31</f>
        <v>0</v>
      </c>
      <c r="G30" s="294"/>
      <c r="H30" s="294"/>
    </row>
    <row r="31" spans="2:8" ht="15.6" x14ac:dyDescent="0.3">
      <c r="B31" s="293" t="s">
        <v>460</v>
      </c>
      <c r="C31" s="293"/>
      <c r="D31" s="293"/>
      <c r="E31" s="293"/>
      <c r="F31" s="294">
        <v>0</v>
      </c>
      <c r="G31" s="294"/>
      <c r="H31" s="294"/>
    </row>
    <row r="32" spans="2:8" ht="15.6" x14ac:dyDescent="0.3">
      <c r="B32" s="388" t="s">
        <v>517</v>
      </c>
      <c r="C32" s="389"/>
      <c r="D32" s="389"/>
      <c r="E32" s="390"/>
      <c r="F32" s="302"/>
      <c r="G32" s="303"/>
      <c r="H32" s="304"/>
    </row>
    <row r="33" spans="2:17" ht="15.6" x14ac:dyDescent="0.3">
      <c r="B33" s="295" t="s">
        <v>126</v>
      </c>
      <c r="C33" s="295"/>
      <c r="D33" s="295"/>
      <c r="E33" s="295"/>
      <c r="F33" s="296">
        <f>SUM(F34:H36)</f>
        <v>4251417.83</v>
      </c>
      <c r="G33" s="297"/>
      <c r="H33" s="297"/>
    </row>
    <row r="34" spans="2:17" ht="15.6" x14ac:dyDescent="0.3">
      <c r="B34" s="293" t="s">
        <v>127</v>
      </c>
      <c r="C34" s="293"/>
      <c r="D34" s="293"/>
      <c r="E34" s="293"/>
      <c r="F34" s="296">
        <f>M87</f>
        <v>4251417.83</v>
      </c>
      <c r="G34" s="297"/>
      <c r="H34" s="297"/>
    </row>
    <row r="35" spans="2:17" ht="15.6" x14ac:dyDescent="0.3">
      <c r="B35" s="293" t="s">
        <v>128</v>
      </c>
      <c r="C35" s="293"/>
      <c r="D35" s="293"/>
      <c r="E35" s="293"/>
      <c r="F35" s="294">
        <v>0</v>
      </c>
      <c r="G35" s="294"/>
      <c r="H35" s="294"/>
    </row>
    <row r="36" spans="2:17" ht="15.6" x14ac:dyDescent="0.3">
      <c r="B36" s="293" t="s">
        <v>129</v>
      </c>
      <c r="C36" s="293"/>
      <c r="D36" s="293"/>
      <c r="E36" s="293"/>
      <c r="F36" s="294">
        <v>0</v>
      </c>
      <c r="G36" s="294"/>
      <c r="H36" s="294"/>
    </row>
    <row r="37" spans="2:17" ht="15.6" x14ac:dyDescent="0.3">
      <c r="B37" s="295" t="s">
        <v>130</v>
      </c>
      <c r="C37" s="295"/>
      <c r="D37" s="295"/>
      <c r="E37" s="295"/>
      <c r="F37" s="296">
        <f>SUM(F21,F33)</f>
        <v>28342781.479999997</v>
      </c>
      <c r="G37" s="297"/>
      <c r="H37" s="297"/>
    </row>
    <row r="39" spans="2:17" ht="15.6" x14ac:dyDescent="0.3">
      <c r="B39" s="298" t="s">
        <v>518</v>
      </c>
      <c r="C39" s="298"/>
      <c r="D39" s="298"/>
      <c r="E39" s="298"/>
      <c r="F39" s="298"/>
      <c r="G39" s="298"/>
      <c r="H39" s="298"/>
    </row>
    <row r="40" spans="2:17" ht="15.6" x14ac:dyDescent="0.3">
      <c r="B40" s="262" t="s">
        <v>132</v>
      </c>
      <c r="C40" s="262" t="s">
        <v>133</v>
      </c>
      <c r="D40" s="262" t="s">
        <v>134</v>
      </c>
      <c r="E40" s="262" t="s">
        <v>135</v>
      </c>
      <c r="F40" s="262" t="s">
        <v>136</v>
      </c>
      <c r="G40" s="262" t="s">
        <v>137</v>
      </c>
      <c r="H40" s="262" t="s">
        <v>138</v>
      </c>
      <c r="I40" s="262" t="s">
        <v>139</v>
      </c>
      <c r="J40" s="262"/>
      <c r="K40" s="262"/>
      <c r="L40" s="262"/>
      <c r="M40" s="262"/>
      <c r="N40" s="262" t="s">
        <v>6</v>
      </c>
      <c r="O40" s="262"/>
      <c r="P40" s="262" t="s">
        <v>140</v>
      </c>
      <c r="Q40" s="262" t="s">
        <v>141</v>
      </c>
    </row>
    <row r="41" spans="2:17" ht="15.6" x14ac:dyDescent="0.3">
      <c r="B41" s="262"/>
      <c r="C41" s="262"/>
      <c r="D41" s="262"/>
      <c r="E41" s="262"/>
      <c r="F41" s="262"/>
      <c r="G41" s="262"/>
      <c r="H41" s="262"/>
      <c r="I41" s="262" t="s">
        <v>88</v>
      </c>
      <c r="J41" s="262" t="s">
        <v>142</v>
      </c>
      <c r="K41" s="262"/>
      <c r="L41" s="262"/>
      <c r="M41" s="262" t="s">
        <v>143</v>
      </c>
      <c r="N41" s="262" t="s">
        <v>144</v>
      </c>
      <c r="O41" s="262" t="s">
        <v>145</v>
      </c>
      <c r="P41" s="262"/>
      <c r="Q41" s="262"/>
    </row>
    <row r="42" spans="2:17" ht="93.6" x14ac:dyDescent="0.3">
      <c r="B42" s="262"/>
      <c r="C42" s="262"/>
      <c r="D42" s="262"/>
      <c r="E42" s="262"/>
      <c r="F42" s="262"/>
      <c r="G42" s="262"/>
      <c r="H42" s="262"/>
      <c r="I42" s="262"/>
      <c r="J42" s="3" t="s">
        <v>146</v>
      </c>
      <c r="K42" s="3" t="s">
        <v>147</v>
      </c>
      <c r="L42" s="3" t="s">
        <v>148</v>
      </c>
      <c r="M42" s="262"/>
      <c r="N42" s="262"/>
      <c r="O42" s="262"/>
      <c r="P42" s="262"/>
      <c r="Q42" s="262"/>
    </row>
    <row r="43" spans="2:17" ht="15.6" x14ac:dyDescent="0.3">
      <c r="B43" s="4">
        <v>1</v>
      </c>
      <c r="C43" s="4">
        <v>2</v>
      </c>
      <c r="D43" s="4">
        <v>3</v>
      </c>
      <c r="E43" s="4">
        <v>4</v>
      </c>
      <c r="F43" s="4">
        <v>5</v>
      </c>
      <c r="G43" s="4">
        <v>6</v>
      </c>
      <c r="H43" s="4">
        <v>7</v>
      </c>
      <c r="I43" s="4">
        <v>8</v>
      </c>
      <c r="J43" s="4">
        <v>9</v>
      </c>
      <c r="K43" s="4">
        <v>10</v>
      </c>
      <c r="L43" s="4">
        <v>11</v>
      </c>
      <c r="M43" s="4">
        <v>12</v>
      </c>
      <c r="N43" s="4">
        <v>13</v>
      </c>
      <c r="O43" s="4">
        <v>14</v>
      </c>
      <c r="P43" s="4">
        <v>15</v>
      </c>
      <c r="Q43" s="4">
        <v>16</v>
      </c>
    </row>
    <row r="44" spans="2:17" ht="15.6" customHeight="1" x14ac:dyDescent="0.3">
      <c r="B44" s="279" t="s">
        <v>519</v>
      </c>
      <c r="C44" s="250" t="s">
        <v>149</v>
      </c>
      <c r="D44" s="279" t="s">
        <v>522</v>
      </c>
      <c r="E44" s="250" t="s">
        <v>18</v>
      </c>
      <c r="F44" s="250" t="s">
        <v>464</v>
      </c>
      <c r="G44" s="250" t="s">
        <v>520</v>
      </c>
      <c r="H44" s="250" t="s">
        <v>150</v>
      </c>
      <c r="I44" s="427">
        <f>SUM(I54:I67)</f>
        <v>25954545.48</v>
      </c>
      <c r="J44" s="427">
        <f t="shared" ref="J44:M44" si="0">SUM(J54:J67)</f>
        <v>0</v>
      </c>
      <c r="K44" s="427">
        <f t="shared" si="0"/>
        <v>0</v>
      </c>
      <c r="L44" s="427">
        <f t="shared" si="0"/>
        <v>22061363.649999999</v>
      </c>
      <c r="M44" s="427">
        <f t="shared" si="0"/>
        <v>3893181.83</v>
      </c>
      <c r="N44" s="243" t="s">
        <v>930</v>
      </c>
      <c r="O44" s="13">
        <f>O54+O64</f>
        <v>46500</v>
      </c>
      <c r="P44" s="250" t="s">
        <v>154</v>
      </c>
      <c r="Q44" s="250" t="s">
        <v>795</v>
      </c>
    </row>
    <row r="45" spans="2:17" ht="39" customHeight="1" x14ac:dyDescent="0.3">
      <c r="B45" s="280"/>
      <c r="C45" s="251"/>
      <c r="D45" s="280"/>
      <c r="E45" s="251"/>
      <c r="F45" s="251"/>
      <c r="G45" s="251"/>
      <c r="H45" s="251"/>
      <c r="I45" s="428"/>
      <c r="J45" s="428"/>
      <c r="K45" s="428"/>
      <c r="L45" s="428"/>
      <c r="M45" s="428"/>
      <c r="N45" s="243"/>
      <c r="O45" s="11" t="s">
        <v>29</v>
      </c>
      <c r="P45" s="251"/>
      <c r="Q45" s="251"/>
    </row>
    <row r="46" spans="2:17" ht="19.2" customHeight="1" x14ac:dyDescent="0.3">
      <c r="B46" s="280"/>
      <c r="C46" s="251"/>
      <c r="D46" s="280"/>
      <c r="E46" s="251"/>
      <c r="F46" s="251"/>
      <c r="G46" s="251"/>
      <c r="H46" s="251"/>
      <c r="I46" s="428"/>
      <c r="J46" s="428"/>
      <c r="K46" s="428"/>
      <c r="L46" s="428"/>
      <c r="M46" s="428"/>
      <c r="N46" s="243" t="s">
        <v>931</v>
      </c>
      <c r="O46" s="13" t="str">
        <f>O60</f>
        <v>4</v>
      </c>
      <c r="P46" s="251"/>
      <c r="Q46" s="251"/>
    </row>
    <row r="47" spans="2:17" ht="51.6" customHeight="1" x14ac:dyDescent="0.3">
      <c r="B47" s="280"/>
      <c r="C47" s="251"/>
      <c r="D47" s="280"/>
      <c r="E47" s="251"/>
      <c r="F47" s="251"/>
      <c r="G47" s="251"/>
      <c r="H47" s="251"/>
      <c r="I47" s="428"/>
      <c r="J47" s="428"/>
      <c r="K47" s="428"/>
      <c r="L47" s="428"/>
      <c r="M47" s="428"/>
      <c r="N47" s="243"/>
      <c r="O47" s="11" t="s">
        <v>29</v>
      </c>
      <c r="P47" s="251"/>
      <c r="Q47" s="251"/>
    </row>
    <row r="48" spans="2:17" ht="15.6" customHeight="1" x14ac:dyDescent="0.3">
      <c r="B48" s="280"/>
      <c r="C48" s="251"/>
      <c r="D48" s="280"/>
      <c r="E48" s="251"/>
      <c r="F48" s="251"/>
      <c r="G48" s="251"/>
      <c r="H48" s="251"/>
      <c r="I48" s="428"/>
      <c r="J48" s="428"/>
      <c r="K48" s="428"/>
      <c r="L48" s="428"/>
      <c r="M48" s="428"/>
      <c r="N48" s="243" t="s">
        <v>932</v>
      </c>
      <c r="O48" s="13">
        <f>O56+O66</f>
        <v>34.5</v>
      </c>
      <c r="P48" s="251"/>
      <c r="Q48" s="251"/>
    </row>
    <row r="49" spans="2:23" ht="33" customHeight="1" x14ac:dyDescent="0.3">
      <c r="B49" s="280"/>
      <c r="C49" s="251"/>
      <c r="D49" s="280"/>
      <c r="E49" s="251"/>
      <c r="F49" s="251"/>
      <c r="G49" s="251"/>
      <c r="H49" s="251"/>
      <c r="I49" s="428"/>
      <c r="J49" s="428"/>
      <c r="K49" s="428"/>
      <c r="L49" s="428"/>
      <c r="M49" s="428"/>
      <c r="N49" s="243"/>
      <c r="O49" s="11" t="s">
        <v>29</v>
      </c>
      <c r="P49" s="251"/>
      <c r="Q49" s="251"/>
    </row>
    <row r="50" spans="2:23" ht="26.4" customHeight="1" x14ac:dyDescent="0.3">
      <c r="B50" s="280"/>
      <c r="C50" s="251"/>
      <c r="D50" s="280"/>
      <c r="E50" s="251"/>
      <c r="F50" s="251"/>
      <c r="G50" s="251"/>
      <c r="H50" s="251"/>
      <c r="I50" s="428"/>
      <c r="J50" s="428"/>
      <c r="K50" s="428"/>
      <c r="L50" s="428"/>
      <c r="M50" s="428"/>
      <c r="N50" s="279" t="s">
        <v>933</v>
      </c>
      <c r="O50" s="236">
        <f>O58</f>
        <v>3</v>
      </c>
      <c r="P50" s="251"/>
      <c r="Q50" s="251"/>
    </row>
    <row r="51" spans="2:23" ht="23.4" customHeight="1" x14ac:dyDescent="0.3">
      <c r="B51" s="280"/>
      <c r="C51" s="251"/>
      <c r="D51" s="280"/>
      <c r="E51" s="251"/>
      <c r="F51" s="251"/>
      <c r="G51" s="251"/>
      <c r="H51" s="251"/>
      <c r="I51" s="428"/>
      <c r="J51" s="428"/>
      <c r="K51" s="428"/>
      <c r="L51" s="428"/>
      <c r="M51" s="428"/>
      <c r="N51" s="281"/>
      <c r="O51" s="11" t="s">
        <v>29</v>
      </c>
      <c r="P51" s="251"/>
      <c r="Q51" s="251"/>
    </row>
    <row r="52" spans="2:23" ht="21" customHeight="1" x14ac:dyDescent="0.3">
      <c r="B52" s="280"/>
      <c r="C52" s="251"/>
      <c r="D52" s="280"/>
      <c r="E52" s="251"/>
      <c r="F52" s="251"/>
      <c r="G52" s="251"/>
      <c r="H52" s="251"/>
      <c r="I52" s="428"/>
      <c r="J52" s="428"/>
      <c r="K52" s="428"/>
      <c r="L52" s="428"/>
      <c r="M52" s="428"/>
      <c r="N52" s="279" t="s">
        <v>176</v>
      </c>
      <c r="O52" s="237" t="str">
        <f>O62</f>
        <v>4</v>
      </c>
      <c r="P52" s="251"/>
      <c r="Q52" s="251"/>
    </row>
    <row r="53" spans="2:23" ht="26.4" customHeight="1" x14ac:dyDescent="0.3">
      <c r="B53" s="281"/>
      <c r="C53" s="252"/>
      <c r="D53" s="281"/>
      <c r="E53" s="252"/>
      <c r="F53" s="251"/>
      <c r="G53" s="251"/>
      <c r="H53" s="251"/>
      <c r="I53" s="429"/>
      <c r="J53" s="429"/>
      <c r="K53" s="429"/>
      <c r="L53" s="429"/>
      <c r="M53" s="429"/>
      <c r="N53" s="281"/>
      <c r="O53" s="11" t="s">
        <v>29</v>
      </c>
      <c r="P53" s="252"/>
      <c r="Q53" s="252"/>
    </row>
    <row r="54" spans="2:23" ht="15.6" customHeight="1" x14ac:dyDescent="0.3">
      <c r="B54" s="279" t="s">
        <v>521</v>
      </c>
      <c r="C54" s="285" t="s">
        <v>18</v>
      </c>
      <c r="D54" s="279" t="s">
        <v>522</v>
      </c>
      <c r="E54" s="285" t="s">
        <v>18</v>
      </c>
      <c r="F54" s="251"/>
      <c r="G54" s="251"/>
      <c r="H54" s="251"/>
      <c r="I54" s="244">
        <f>SUM(J54:M57)</f>
        <v>22000000</v>
      </c>
      <c r="J54" s="247">
        <v>0</v>
      </c>
      <c r="K54" s="240">
        <v>0</v>
      </c>
      <c r="L54" s="240">
        <v>18700000</v>
      </c>
      <c r="M54" s="240">
        <v>3300000</v>
      </c>
      <c r="N54" s="243" t="s">
        <v>930</v>
      </c>
      <c r="O54" s="12">
        <v>45000</v>
      </c>
      <c r="P54" s="250" t="s">
        <v>154</v>
      </c>
      <c r="Q54" s="250" t="s">
        <v>795</v>
      </c>
    </row>
    <row r="55" spans="2:23" ht="37.200000000000003" customHeight="1" x14ac:dyDescent="0.3">
      <c r="B55" s="280"/>
      <c r="C55" s="286"/>
      <c r="D55" s="280"/>
      <c r="E55" s="286"/>
      <c r="F55" s="251"/>
      <c r="G55" s="251"/>
      <c r="H55" s="251"/>
      <c r="I55" s="245"/>
      <c r="J55" s="248"/>
      <c r="K55" s="241"/>
      <c r="L55" s="241"/>
      <c r="M55" s="241"/>
      <c r="N55" s="243"/>
      <c r="O55" s="11" t="s">
        <v>29</v>
      </c>
      <c r="P55" s="251"/>
      <c r="Q55" s="251"/>
    </row>
    <row r="56" spans="2:23" ht="27.6" customHeight="1" x14ac:dyDescent="0.3">
      <c r="B56" s="280"/>
      <c r="C56" s="286"/>
      <c r="D56" s="280"/>
      <c r="E56" s="286"/>
      <c r="F56" s="251"/>
      <c r="G56" s="251"/>
      <c r="H56" s="251"/>
      <c r="I56" s="245"/>
      <c r="J56" s="248"/>
      <c r="K56" s="241"/>
      <c r="L56" s="241"/>
      <c r="M56" s="241"/>
      <c r="N56" s="279" t="s">
        <v>932</v>
      </c>
      <c r="O56" s="238" t="s">
        <v>797</v>
      </c>
      <c r="P56" s="251"/>
      <c r="Q56" s="251"/>
    </row>
    <row r="57" spans="2:23" ht="21.6" customHeight="1" x14ac:dyDescent="0.3">
      <c r="B57" s="280"/>
      <c r="C57" s="286"/>
      <c r="D57" s="280"/>
      <c r="E57" s="286"/>
      <c r="F57" s="251"/>
      <c r="G57" s="251"/>
      <c r="H57" s="251"/>
      <c r="I57" s="245"/>
      <c r="J57" s="248"/>
      <c r="K57" s="241"/>
      <c r="L57" s="241"/>
      <c r="M57" s="241"/>
      <c r="N57" s="281"/>
      <c r="O57" s="11" t="s">
        <v>29</v>
      </c>
      <c r="P57" s="251"/>
      <c r="Q57" s="251"/>
    </row>
    <row r="58" spans="2:23" ht="20.399999999999999" customHeight="1" x14ac:dyDescent="0.3">
      <c r="B58" s="279" t="s">
        <v>523</v>
      </c>
      <c r="C58" s="285" t="s">
        <v>18</v>
      </c>
      <c r="D58" s="279" t="s">
        <v>522</v>
      </c>
      <c r="E58" s="285" t="s">
        <v>18</v>
      </c>
      <c r="F58" s="251"/>
      <c r="G58" s="251"/>
      <c r="H58" s="251"/>
      <c r="I58" s="244">
        <f>SUM(J58:M59)</f>
        <v>2000000</v>
      </c>
      <c r="J58" s="247">
        <v>0</v>
      </c>
      <c r="K58" s="240">
        <v>0</v>
      </c>
      <c r="L58" s="240">
        <v>1700000</v>
      </c>
      <c r="M58" s="240">
        <v>300000</v>
      </c>
      <c r="N58" s="243" t="s">
        <v>933</v>
      </c>
      <c r="O58" s="12">
        <v>3</v>
      </c>
      <c r="P58" s="250" t="s">
        <v>159</v>
      </c>
      <c r="Q58" s="250" t="s">
        <v>795</v>
      </c>
    </row>
    <row r="59" spans="2:23" ht="114" customHeight="1" x14ac:dyDescent="0.3">
      <c r="B59" s="281"/>
      <c r="C59" s="287"/>
      <c r="D59" s="281"/>
      <c r="E59" s="287"/>
      <c r="F59" s="251"/>
      <c r="G59" s="251"/>
      <c r="H59" s="251"/>
      <c r="I59" s="246"/>
      <c r="J59" s="249"/>
      <c r="K59" s="242"/>
      <c r="L59" s="242"/>
      <c r="M59" s="242"/>
      <c r="N59" s="243"/>
      <c r="O59" s="11" t="s">
        <v>29</v>
      </c>
      <c r="P59" s="252"/>
      <c r="Q59" s="252"/>
      <c r="W59" t="s">
        <v>873</v>
      </c>
    </row>
    <row r="60" spans="2:23" ht="36" customHeight="1" x14ac:dyDescent="0.3">
      <c r="B60" s="279" t="s">
        <v>524</v>
      </c>
      <c r="C60" s="285" t="s">
        <v>18</v>
      </c>
      <c r="D60" s="279" t="s">
        <v>522</v>
      </c>
      <c r="E60" s="285" t="s">
        <v>18</v>
      </c>
      <c r="F60" s="251"/>
      <c r="G60" s="251"/>
      <c r="H60" s="251"/>
      <c r="I60" s="244">
        <f>SUM(J60:M63)</f>
        <v>1000000</v>
      </c>
      <c r="J60" s="247">
        <v>0</v>
      </c>
      <c r="K60" s="240">
        <v>0</v>
      </c>
      <c r="L60" s="240">
        <v>850000</v>
      </c>
      <c r="M60" s="240">
        <v>150000</v>
      </c>
      <c r="N60" s="279" t="s">
        <v>931</v>
      </c>
      <c r="O60" s="239" t="s">
        <v>206</v>
      </c>
      <c r="P60" s="250" t="s">
        <v>154</v>
      </c>
      <c r="Q60" s="250" t="s">
        <v>795</v>
      </c>
    </row>
    <row r="61" spans="2:23" ht="27.6" customHeight="1" x14ac:dyDescent="0.3">
      <c r="B61" s="280"/>
      <c r="C61" s="286"/>
      <c r="D61" s="280"/>
      <c r="E61" s="286"/>
      <c r="F61" s="251"/>
      <c r="G61" s="251"/>
      <c r="H61" s="251"/>
      <c r="I61" s="245"/>
      <c r="J61" s="248"/>
      <c r="K61" s="241"/>
      <c r="L61" s="241"/>
      <c r="M61" s="241"/>
      <c r="N61" s="281"/>
      <c r="O61" s="11" t="s">
        <v>29</v>
      </c>
      <c r="P61" s="251"/>
      <c r="Q61" s="251"/>
    </row>
    <row r="62" spans="2:23" ht="32.1" customHeight="1" x14ac:dyDescent="0.3">
      <c r="B62" s="280"/>
      <c r="C62" s="286"/>
      <c r="D62" s="280"/>
      <c r="E62" s="286"/>
      <c r="F62" s="251"/>
      <c r="G62" s="251"/>
      <c r="H62" s="251"/>
      <c r="I62" s="245"/>
      <c r="J62" s="248"/>
      <c r="K62" s="241"/>
      <c r="L62" s="241"/>
      <c r="M62" s="241"/>
      <c r="N62" s="279" t="s">
        <v>934</v>
      </c>
      <c r="O62" s="24" t="s">
        <v>206</v>
      </c>
      <c r="P62" s="251"/>
      <c r="Q62" s="251"/>
    </row>
    <row r="63" spans="2:23" ht="19.2" customHeight="1" x14ac:dyDescent="0.3">
      <c r="B63" s="281"/>
      <c r="C63" s="287"/>
      <c r="D63" s="281"/>
      <c r="E63" s="287"/>
      <c r="F63" s="251"/>
      <c r="G63" s="251"/>
      <c r="H63" s="251"/>
      <c r="I63" s="246"/>
      <c r="J63" s="249"/>
      <c r="K63" s="242"/>
      <c r="L63" s="242"/>
      <c r="M63" s="242"/>
      <c r="N63" s="281"/>
      <c r="O63" s="11" t="s">
        <v>29</v>
      </c>
      <c r="P63" s="252"/>
      <c r="Q63" s="252"/>
    </row>
    <row r="64" spans="2:23" ht="32.1" customHeight="1" x14ac:dyDescent="0.3">
      <c r="B64" s="279" t="s">
        <v>525</v>
      </c>
      <c r="C64" s="285" t="s">
        <v>18</v>
      </c>
      <c r="D64" s="279" t="s">
        <v>522</v>
      </c>
      <c r="E64" s="285" t="s">
        <v>18</v>
      </c>
      <c r="F64" s="251"/>
      <c r="G64" s="251"/>
      <c r="H64" s="251"/>
      <c r="I64" s="244">
        <f>SUM(J64:M67)</f>
        <v>954545.48</v>
      </c>
      <c r="J64" s="247">
        <v>0</v>
      </c>
      <c r="K64" s="240">
        <v>0</v>
      </c>
      <c r="L64" s="240">
        <v>811363.65</v>
      </c>
      <c r="M64" s="240">
        <v>143181.82999999999</v>
      </c>
      <c r="N64" s="279" t="s">
        <v>930</v>
      </c>
      <c r="O64" s="24" t="s">
        <v>796</v>
      </c>
      <c r="P64" s="250" t="s">
        <v>185</v>
      </c>
      <c r="Q64" s="250" t="s">
        <v>795</v>
      </c>
    </row>
    <row r="65" spans="2:17" ht="32.1" customHeight="1" x14ac:dyDescent="0.3">
      <c r="B65" s="280"/>
      <c r="C65" s="286"/>
      <c r="D65" s="280"/>
      <c r="E65" s="286"/>
      <c r="F65" s="251"/>
      <c r="G65" s="251"/>
      <c r="H65" s="251"/>
      <c r="I65" s="245"/>
      <c r="J65" s="248"/>
      <c r="K65" s="241"/>
      <c r="L65" s="241"/>
      <c r="M65" s="241"/>
      <c r="N65" s="281"/>
      <c r="O65" s="11" t="s">
        <v>29</v>
      </c>
      <c r="P65" s="251"/>
      <c r="Q65" s="251"/>
    </row>
    <row r="66" spans="2:17" ht="15.6" customHeight="1" x14ac:dyDescent="0.3">
      <c r="B66" s="280"/>
      <c r="C66" s="286"/>
      <c r="D66" s="280"/>
      <c r="E66" s="286"/>
      <c r="F66" s="251"/>
      <c r="G66" s="251"/>
      <c r="H66" s="251"/>
      <c r="I66" s="245"/>
      <c r="J66" s="248"/>
      <c r="K66" s="241"/>
      <c r="L66" s="241"/>
      <c r="M66" s="241"/>
      <c r="N66" s="243" t="s">
        <v>932</v>
      </c>
      <c r="O66" s="171" t="s">
        <v>798</v>
      </c>
      <c r="P66" s="251"/>
      <c r="Q66" s="251"/>
    </row>
    <row r="67" spans="2:17" ht="35.1" customHeight="1" x14ac:dyDescent="0.3">
      <c r="B67" s="281"/>
      <c r="C67" s="287"/>
      <c r="D67" s="281"/>
      <c r="E67" s="287"/>
      <c r="F67" s="252"/>
      <c r="G67" s="252"/>
      <c r="H67" s="252"/>
      <c r="I67" s="246"/>
      <c r="J67" s="249"/>
      <c r="K67" s="242"/>
      <c r="L67" s="242"/>
      <c r="M67" s="242"/>
      <c r="N67" s="243"/>
      <c r="O67" s="11" t="s">
        <v>29</v>
      </c>
      <c r="P67" s="252"/>
      <c r="Q67" s="252"/>
    </row>
    <row r="68" spans="2:17" ht="15.6" customHeight="1" x14ac:dyDescent="0.3">
      <c r="B68" s="412" t="s">
        <v>526</v>
      </c>
      <c r="C68" s="412"/>
      <c r="D68" s="412"/>
      <c r="E68" s="412"/>
      <c r="F68" s="412"/>
      <c r="G68" s="412"/>
      <c r="H68" s="412"/>
      <c r="I68" s="206">
        <f>SUM(I54:I67)</f>
        <v>25954545.48</v>
      </c>
      <c r="J68" s="206">
        <f t="shared" ref="J68:M68" si="1">SUM(J54:J67)</f>
        <v>0</v>
      </c>
      <c r="K68" s="206">
        <f t="shared" si="1"/>
        <v>0</v>
      </c>
      <c r="L68" s="206">
        <f t="shared" si="1"/>
        <v>22061363.649999999</v>
      </c>
      <c r="M68" s="206">
        <f t="shared" si="1"/>
        <v>3893181.83</v>
      </c>
      <c r="N68" s="277"/>
      <c r="O68" s="277"/>
      <c r="P68" s="277"/>
      <c r="Q68" s="278"/>
    </row>
    <row r="69" spans="2:17" ht="15.6" x14ac:dyDescent="0.3">
      <c r="B69" s="17"/>
      <c r="C69" s="16"/>
      <c r="D69" s="17"/>
      <c r="E69" s="16"/>
      <c r="F69" s="16"/>
      <c r="G69" s="17"/>
      <c r="H69" s="16"/>
      <c r="I69" s="20"/>
      <c r="J69" s="16"/>
      <c r="K69" s="21"/>
      <c r="L69" s="21"/>
      <c r="M69" s="21"/>
      <c r="N69" s="17"/>
      <c r="O69" s="15"/>
      <c r="P69" s="17"/>
      <c r="Q69" s="17"/>
    </row>
    <row r="70" spans="2:17" ht="15.6" x14ac:dyDescent="0.3">
      <c r="B70" s="262" t="s">
        <v>132</v>
      </c>
      <c r="C70" s="262" t="s">
        <v>133</v>
      </c>
      <c r="D70" s="262" t="s">
        <v>134</v>
      </c>
      <c r="E70" s="262" t="s">
        <v>135</v>
      </c>
      <c r="F70" s="262" t="s">
        <v>136</v>
      </c>
      <c r="G70" s="262" t="s">
        <v>137</v>
      </c>
      <c r="H70" s="262" t="s">
        <v>138</v>
      </c>
      <c r="I70" s="262" t="s">
        <v>139</v>
      </c>
      <c r="J70" s="262"/>
      <c r="K70" s="262"/>
      <c r="L70" s="262"/>
      <c r="M70" s="262"/>
      <c r="N70" s="262" t="s">
        <v>6</v>
      </c>
      <c r="O70" s="262"/>
      <c r="P70" s="262" t="s">
        <v>140</v>
      </c>
      <c r="Q70" s="262" t="s">
        <v>141</v>
      </c>
    </row>
    <row r="71" spans="2:17" ht="15.6" x14ac:dyDescent="0.3">
      <c r="B71" s="262"/>
      <c r="C71" s="262"/>
      <c r="D71" s="262"/>
      <c r="E71" s="262"/>
      <c r="F71" s="262"/>
      <c r="G71" s="262"/>
      <c r="H71" s="262"/>
      <c r="I71" s="262" t="s">
        <v>88</v>
      </c>
      <c r="J71" s="262" t="s">
        <v>142</v>
      </c>
      <c r="K71" s="262"/>
      <c r="L71" s="262"/>
      <c r="M71" s="262" t="s">
        <v>143</v>
      </c>
      <c r="N71" s="262" t="s">
        <v>144</v>
      </c>
      <c r="O71" s="262" t="s">
        <v>145</v>
      </c>
      <c r="P71" s="262"/>
      <c r="Q71" s="262"/>
    </row>
    <row r="72" spans="2:17" ht="93.6" x14ac:dyDescent="0.3">
      <c r="B72" s="262"/>
      <c r="C72" s="262"/>
      <c r="D72" s="262"/>
      <c r="E72" s="262"/>
      <c r="F72" s="262"/>
      <c r="G72" s="262"/>
      <c r="H72" s="262"/>
      <c r="I72" s="262"/>
      <c r="J72" s="3" t="s">
        <v>146</v>
      </c>
      <c r="K72" s="3" t="s">
        <v>147</v>
      </c>
      <c r="L72" s="3" t="s">
        <v>148</v>
      </c>
      <c r="M72" s="262"/>
      <c r="N72" s="262"/>
      <c r="O72" s="262"/>
      <c r="P72" s="262"/>
      <c r="Q72" s="262"/>
    </row>
    <row r="73" spans="2:17" ht="15.6" x14ac:dyDescent="0.3">
      <c r="B73" s="4">
        <v>1</v>
      </c>
      <c r="C73" s="4">
        <v>2</v>
      </c>
      <c r="D73" s="4">
        <v>3</v>
      </c>
      <c r="E73" s="4">
        <v>4</v>
      </c>
      <c r="F73" s="4">
        <v>5</v>
      </c>
      <c r="G73" s="4">
        <v>6</v>
      </c>
      <c r="H73" s="4">
        <v>7</v>
      </c>
      <c r="I73" s="4">
        <v>8</v>
      </c>
      <c r="J73" s="4">
        <v>9</v>
      </c>
      <c r="K73" s="4">
        <v>10</v>
      </c>
      <c r="L73" s="4">
        <v>11</v>
      </c>
      <c r="M73" s="4">
        <v>12</v>
      </c>
      <c r="N73" s="4">
        <v>13</v>
      </c>
      <c r="O73" s="4">
        <v>14</v>
      </c>
      <c r="P73" s="4">
        <v>15</v>
      </c>
      <c r="Q73" s="4">
        <v>16</v>
      </c>
    </row>
    <row r="74" spans="2:17" ht="15.6" customHeight="1" x14ac:dyDescent="0.3">
      <c r="B74" s="279" t="s">
        <v>912</v>
      </c>
      <c r="C74" s="250" t="s">
        <v>149</v>
      </c>
      <c r="D74" s="279" t="s">
        <v>527</v>
      </c>
      <c r="E74" s="279" t="s">
        <v>528</v>
      </c>
      <c r="F74" s="250" t="s">
        <v>464</v>
      </c>
      <c r="G74" s="250" t="s">
        <v>520</v>
      </c>
      <c r="H74" s="250" t="s">
        <v>150</v>
      </c>
      <c r="I74" s="427">
        <f>SUM(I78:I85)</f>
        <v>2388236</v>
      </c>
      <c r="J74" s="427">
        <f>SUM(J78:J85)</f>
        <v>0</v>
      </c>
      <c r="K74" s="427">
        <f>SUM(K78:K85)</f>
        <v>0</v>
      </c>
      <c r="L74" s="427">
        <f>SUM(L78:L85)</f>
        <v>2030000</v>
      </c>
      <c r="M74" s="427">
        <f>SUM(M78:M85)</f>
        <v>358236</v>
      </c>
      <c r="N74" s="243" t="s">
        <v>529</v>
      </c>
      <c r="O74" s="13">
        <f>O78+O82</f>
        <v>20800</v>
      </c>
      <c r="P74" s="250" t="s">
        <v>151</v>
      </c>
      <c r="Q74" s="250" t="s">
        <v>183</v>
      </c>
    </row>
    <row r="75" spans="2:17" ht="31.35" customHeight="1" x14ac:dyDescent="0.3">
      <c r="B75" s="280"/>
      <c r="C75" s="251"/>
      <c r="D75" s="280"/>
      <c r="E75" s="280"/>
      <c r="F75" s="251"/>
      <c r="G75" s="251"/>
      <c r="H75" s="251"/>
      <c r="I75" s="428"/>
      <c r="J75" s="428"/>
      <c r="K75" s="428"/>
      <c r="L75" s="428"/>
      <c r="M75" s="428"/>
      <c r="N75" s="243"/>
      <c r="O75" s="11" t="s">
        <v>29</v>
      </c>
      <c r="P75" s="251"/>
      <c r="Q75" s="251"/>
    </row>
    <row r="76" spans="2:17" ht="15.6" customHeight="1" x14ac:dyDescent="0.3">
      <c r="B76" s="280"/>
      <c r="C76" s="251"/>
      <c r="D76" s="280"/>
      <c r="E76" s="280"/>
      <c r="F76" s="251"/>
      <c r="G76" s="251"/>
      <c r="H76" s="251"/>
      <c r="I76" s="428"/>
      <c r="J76" s="428"/>
      <c r="K76" s="428"/>
      <c r="L76" s="428"/>
      <c r="M76" s="428"/>
      <c r="N76" s="243" t="s">
        <v>530</v>
      </c>
      <c r="O76" s="13">
        <f>O80+O84</f>
        <v>2</v>
      </c>
      <c r="P76" s="251"/>
      <c r="Q76" s="251"/>
    </row>
    <row r="77" spans="2:17" ht="51.6" customHeight="1" x14ac:dyDescent="0.3">
      <c r="B77" s="280"/>
      <c r="C77" s="251"/>
      <c r="D77" s="280"/>
      <c r="E77" s="280"/>
      <c r="F77" s="251"/>
      <c r="G77" s="251"/>
      <c r="H77" s="251"/>
      <c r="I77" s="428"/>
      <c r="J77" s="428"/>
      <c r="K77" s="428"/>
      <c r="L77" s="428"/>
      <c r="M77" s="428"/>
      <c r="N77" s="243"/>
      <c r="O77" s="11" t="s">
        <v>29</v>
      </c>
      <c r="P77" s="251"/>
      <c r="Q77" s="251"/>
    </row>
    <row r="78" spans="2:17" ht="20.399999999999999" customHeight="1" x14ac:dyDescent="0.3">
      <c r="B78" s="279" t="s">
        <v>904</v>
      </c>
      <c r="C78" s="285" t="s">
        <v>18</v>
      </c>
      <c r="D78" s="279" t="s">
        <v>531</v>
      </c>
      <c r="E78" s="336" t="s">
        <v>195</v>
      </c>
      <c r="F78" s="251"/>
      <c r="G78" s="251"/>
      <c r="H78" s="251"/>
      <c r="I78" s="244">
        <f>SUM(J78:M81)</f>
        <v>1800000</v>
      </c>
      <c r="J78" s="247">
        <v>0</v>
      </c>
      <c r="K78" s="240">
        <v>0</v>
      </c>
      <c r="L78" s="240">
        <v>1530000</v>
      </c>
      <c r="M78" s="240">
        <v>270000</v>
      </c>
      <c r="N78" s="279" t="s">
        <v>529</v>
      </c>
      <c r="O78" s="12">
        <v>20000</v>
      </c>
      <c r="P78" s="250" t="s">
        <v>151</v>
      </c>
      <c r="Q78" s="250" t="s">
        <v>800</v>
      </c>
    </row>
    <row r="79" spans="2:17" ht="30" customHeight="1" x14ac:dyDescent="0.3">
      <c r="B79" s="280"/>
      <c r="C79" s="286"/>
      <c r="D79" s="280"/>
      <c r="E79" s="337"/>
      <c r="F79" s="251"/>
      <c r="G79" s="251"/>
      <c r="H79" s="251"/>
      <c r="I79" s="245"/>
      <c r="J79" s="248"/>
      <c r="K79" s="241"/>
      <c r="L79" s="241"/>
      <c r="M79" s="241"/>
      <c r="N79" s="281"/>
      <c r="O79" s="11" t="s">
        <v>29</v>
      </c>
      <c r="P79" s="251"/>
      <c r="Q79" s="251"/>
    </row>
    <row r="80" spans="2:17" ht="33" customHeight="1" x14ac:dyDescent="0.3">
      <c r="B80" s="280"/>
      <c r="C80" s="286"/>
      <c r="D80" s="280"/>
      <c r="E80" s="337"/>
      <c r="F80" s="251"/>
      <c r="G80" s="251"/>
      <c r="H80" s="251"/>
      <c r="I80" s="245"/>
      <c r="J80" s="248"/>
      <c r="K80" s="241"/>
      <c r="L80" s="241"/>
      <c r="M80" s="241"/>
      <c r="N80" s="279" t="s">
        <v>530</v>
      </c>
      <c r="O80" s="24" t="s">
        <v>799</v>
      </c>
      <c r="P80" s="251"/>
      <c r="Q80" s="251"/>
    </row>
    <row r="81" spans="2:17" ht="31.2" customHeight="1" x14ac:dyDescent="0.3">
      <c r="B81" s="280"/>
      <c r="C81" s="286"/>
      <c r="D81" s="280"/>
      <c r="E81" s="337"/>
      <c r="F81" s="251"/>
      <c r="G81" s="251"/>
      <c r="H81" s="251"/>
      <c r="I81" s="245"/>
      <c r="J81" s="248"/>
      <c r="K81" s="241"/>
      <c r="L81" s="241"/>
      <c r="M81" s="241"/>
      <c r="N81" s="281"/>
      <c r="O81" s="11" t="s">
        <v>29</v>
      </c>
      <c r="P81" s="252"/>
      <c r="Q81" s="252"/>
    </row>
    <row r="82" spans="2:17" ht="20.399999999999999" customHeight="1" x14ac:dyDescent="0.3">
      <c r="B82" s="279" t="s">
        <v>532</v>
      </c>
      <c r="C82" s="285" t="s">
        <v>18</v>
      </c>
      <c r="D82" s="279" t="s">
        <v>483</v>
      </c>
      <c r="E82" s="279" t="s">
        <v>533</v>
      </c>
      <c r="F82" s="251"/>
      <c r="G82" s="251"/>
      <c r="H82" s="251"/>
      <c r="I82" s="244">
        <f>SUM(J82:M85)</f>
        <v>588236</v>
      </c>
      <c r="J82" s="247">
        <v>0</v>
      </c>
      <c r="K82" s="240">
        <v>0</v>
      </c>
      <c r="L82" s="240">
        <v>500000</v>
      </c>
      <c r="M82" s="240">
        <v>88236</v>
      </c>
      <c r="N82" s="243" t="s">
        <v>529</v>
      </c>
      <c r="O82" s="12">
        <v>800</v>
      </c>
      <c r="P82" s="250" t="s">
        <v>180</v>
      </c>
      <c r="Q82" s="250" t="s">
        <v>183</v>
      </c>
    </row>
    <row r="83" spans="2:17" ht="30.6" customHeight="1" x14ac:dyDescent="0.3">
      <c r="B83" s="280"/>
      <c r="C83" s="286"/>
      <c r="D83" s="280"/>
      <c r="E83" s="280"/>
      <c r="F83" s="251"/>
      <c r="G83" s="251"/>
      <c r="H83" s="251"/>
      <c r="I83" s="245"/>
      <c r="J83" s="248"/>
      <c r="K83" s="241"/>
      <c r="L83" s="241"/>
      <c r="M83" s="241"/>
      <c r="N83" s="243"/>
      <c r="O83" s="11" t="s">
        <v>29</v>
      </c>
      <c r="P83" s="251"/>
      <c r="Q83" s="251"/>
    </row>
    <row r="84" spans="2:17" ht="36" customHeight="1" x14ac:dyDescent="0.3">
      <c r="B84" s="280"/>
      <c r="C84" s="286"/>
      <c r="D84" s="280"/>
      <c r="E84" s="280"/>
      <c r="F84" s="251"/>
      <c r="G84" s="251"/>
      <c r="H84" s="251"/>
      <c r="I84" s="245"/>
      <c r="J84" s="248"/>
      <c r="K84" s="241"/>
      <c r="L84" s="241"/>
      <c r="M84" s="241"/>
      <c r="N84" s="279" t="s">
        <v>530</v>
      </c>
      <c r="O84" s="171" t="s">
        <v>799</v>
      </c>
      <c r="P84" s="251"/>
      <c r="Q84" s="251"/>
    </row>
    <row r="85" spans="2:17" ht="27.6" customHeight="1" x14ac:dyDescent="0.3">
      <c r="B85" s="280"/>
      <c r="C85" s="286"/>
      <c r="D85" s="280"/>
      <c r="E85" s="280"/>
      <c r="F85" s="251"/>
      <c r="G85" s="251"/>
      <c r="H85" s="251"/>
      <c r="I85" s="245"/>
      <c r="J85" s="248"/>
      <c r="K85" s="241"/>
      <c r="L85" s="241"/>
      <c r="M85" s="241"/>
      <c r="N85" s="281"/>
      <c r="O85" s="11" t="s">
        <v>29</v>
      </c>
      <c r="P85" s="251"/>
      <c r="Q85" s="251"/>
    </row>
    <row r="86" spans="2:17" ht="15.6" customHeight="1" x14ac:dyDescent="0.3">
      <c r="B86" s="412" t="s">
        <v>534</v>
      </c>
      <c r="C86" s="412"/>
      <c r="D86" s="412"/>
      <c r="E86" s="412"/>
      <c r="F86" s="412"/>
      <c r="G86" s="412"/>
      <c r="H86" s="412"/>
      <c r="I86" s="208">
        <f>SUM(I78:I85)</f>
        <v>2388236</v>
      </c>
      <c r="J86" s="208">
        <f t="shared" ref="J86:M86" si="2">SUM(J78:J85)</f>
        <v>0</v>
      </c>
      <c r="K86" s="208">
        <f t="shared" si="2"/>
        <v>0</v>
      </c>
      <c r="L86" s="208">
        <f t="shared" si="2"/>
        <v>2030000</v>
      </c>
      <c r="M86" s="208">
        <f t="shared" si="2"/>
        <v>358236</v>
      </c>
      <c r="N86" s="430"/>
      <c r="O86" s="430"/>
      <c r="P86" s="430"/>
      <c r="Q86" s="430"/>
    </row>
    <row r="87" spans="2:17" ht="15.6" customHeight="1" x14ac:dyDescent="0.3">
      <c r="B87" s="412" t="s">
        <v>535</v>
      </c>
      <c r="C87" s="412"/>
      <c r="D87" s="412"/>
      <c r="E87" s="412"/>
      <c r="F87" s="412"/>
      <c r="G87" s="412"/>
      <c r="H87" s="412"/>
      <c r="I87" s="207">
        <f>I68+I86</f>
        <v>28342781.48</v>
      </c>
      <c r="J87" s="208">
        <f>J68+J86</f>
        <v>0</v>
      </c>
      <c r="K87" s="208">
        <f>K68+K86</f>
        <v>0</v>
      </c>
      <c r="L87" s="207">
        <f>L68+L86</f>
        <v>24091363.649999999</v>
      </c>
      <c r="M87" s="207">
        <f>M68+M86</f>
        <v>4251417.83</v>
      </c>
      <c r="N87" s="430"/>
      <c r="O87" s="430"/>
      <c r="P87" s="430"/>
      <c r="Q87" s="430"/>
    </row>
    <row r="88" spans="2:17" ht="15.6" customHeight="1" x14ac:dyDescent="0.3">
      <c r="B88" s="134"/>
      <c r="C88" s="134"/>
      <c r="D88" s="134"/>
      <c r="E88" s="134"/>
      <c r="F88" s="30"/>
      <c r="G88" s="30"/>
      <c r="H88" s="30"/>
      <c r="I88" s="136"/>
      <c r="J88" s="135"/>
      <c r="K88" s="23"/>
      <c r="L88" s="23"/>
      <c r="M88" s="23"/>
      <c r="N88" s="139"/>
      <c r="O88" s="139"/>
      <c r="P88" s="139"/>
      <c r="Q88" s="139"/>
    </row>
    <row r="89" spans="2:17" ht="15.6" customHeight="1" x14ac:dyDescent="0.3">
      <c r="B89" s="30"/>
      <c r="C89" s="30"/>
      <c r="D89" s="30"/>
      <c r="E89" s="30"/>
      <c r="F89" s="30"/>
      <c r="G89" s="30"/>
      <c r="H89" s="30"/>
      <c r="I89" s="136"/>
      <c r="J89" s="135"/>
      <c r="K89" s="23"/>
      <c r="L89" s="23"/>
      <c r="M89" s="23"/>
      <c r="N89" s="139"/>
      <c r="O89" s="139"/>
      <c r="P89" s="139"/>
      <c r="Q89" s="139"/>
    </row>
    <row r="90" spans="2:17" ht="15.6" x14ac:dyDescent="0.3">
      <c r="B90" s="254" t="s">
        <v>536</v>
      </c>
      <c r="C90" s="254"/>
      <c r="D90" s="254"/>
      <c r="E90" s="254"/>
      <c r="F90" s="254"/>
      <c r="G90" s="254"/>
      <c r="H90" s="254"/>
      <c r="I90" s="254"/>
      <c r="J90" s="254"/>
      <c r="K90" s="254"/>
      <c r="L90" s="254"/>
      <c r="M90" s="254"/>
      <c r="N90" s="17"/>
      <c r="O90" s="18"/>
      <c r="P90" s="19"/>
      <c r="Q90" s="17"/>
    </row>
    <row r="91" spans="2:17" ht="28.8" customHeight="1" x14ac:dyDescent="0.3">
      <c r="B91" s="10" t="s">
        <v>3</v>
      </c>
      <c r="C91" s="262" t="s">
        <v>164</v>
      </c>
      <c r="D91" s="262"/>
      <c r="E91" s="262"/>
      <c r="F91" s="261" t="s">
        <v>165</v>
      </c>
      <c r="G91" s="261"/>
      <c r="H91" s="261"/>
      <c r="I91" s="261"/>
      <c r="J91" s="262" t="s">
        <v>166</v>
      </c>
      <c r="K91" s="261"/>
      <c r="L91" s="261"/>
      <c r="M91" s="261"/>
      <c r="N91" s="17"/>
      <c r="O91" s="15"/>
      <c r="P91" s="19"/>
      <c r="Q91" s="17"/>
    </row>
    <row r="92" spans="2:17" ht="15.6" x14ac:dyDescent="0.3">
      <c r="B92" s="4">
        <v>1</v>
      </c>
      <c r="C92" s="263">
        <v>2</v>
      </c>
      <c r="D92" s="263"/>
      <c r="E92" s="263"/>
      <c r="F92" s="263">
        <v>3</v>
      </c>
      <c r="G92" s="263"/>
      <c r="H92" s="263"/>
      <c r="I92" s="263"/>
      <c r="J92" s="263">
        <v>4</v>
      </c>
      <c r="K92" s="263"/>
      <c r="L92" s="263"/>
      <c r="M92" s="263"/>
      <c r="N92" s="17"/>
      <c r="O92" s="18"/>
      <c r="P92" s="19"/>
      <c r="Q92" s="17"/>
    </row>
    <row r="93" spans="2:17" ht="15.6" x14ac:dyDescent="0.3">
      <c r="B93" s="8"/>
      <c r="C93" s="253" t="s">
        <v>505</v>
      </c>
      <c r="D93" s="253"/>
      <c r="E93" s="253"/>
      <c r="F93" s="253"/>
      <c r="G93" s="253"/>
      <c r="H93" s="253"/>
      <c r="I93" s="253"/>
      <c r="J93" s="253"/>
      <c r="K93" s="253"/>
      <c r="L93" s="253"/>
      <c r="M93" s="253"/>
      <c r="N93" s="17"/>
      <c r="O93" s="15"/>
      <c r="P93" s="19"/>
      <c r="Q93" s="17"/>
    </row>
    <row r="94" spans="2:17" ht="15.6" x14ac:dyDescent="0.3">
      <c r="N94" s="17"/>
      <c r="O94" s="18"/>
      <c r="P94" s="19"/>
      <c r="Q94" s="17"/>
    </row>
    <row r="95" spans="2:17" ht="15.6" x14ac:dyDescent="0.3">
      <c r="B95" s="254" t="s">
        <v>537</v>
      </c>
      <c r="C95" s="254"/>
      <c r="D95" s="254"/>
      <c r="E95" s="254"/>
      <c r="F95" s="254"/>
      <c r="G95" s="254"/>
      <c r="H95" s="254"/>
      <c r="I95" s="254"/>
      <c r="J95" s="254"/>
      <c r="K95" s="254"/>
      <c r="L95" s="254"/>
      <c r="M95" s="254"/>
      <c r="N95" s="17"/>
      <c r="O95" s="15"/>
      <c r="P95" s="19"/>
      <c r="Q95" s="17"/>
    </row>
    <row r="96" spans="2:17" ht="34.799999999999997" customHeight="1" x14ac:dyDescent="0.3">
      <c r="B96" s="10" t="s">
        <v>3</v>
      </c>
      <c r="C96" s="261" t="s">
        <v>167</v>
      </c>
      <c r="D96" s="261"/>
      <c r="E96" s="261"/>
      <c r="F96" s="261" t="s">
        <v>165</v>
      </c>
      <c r="G96" s="261"/>
      <c r="H96" s="261"/>
      <c r="I96" s="261"/>
      <c r="J96" s="262" t="s">
        <v>168</v>
      </c>
      <c r="K96" s="261"/>
      <c r="L96" s="261"/>
      <c r="M96" s="261"/>
      <c r="N96" s="17"/>
      <c r="O96" s="18"/>
      <c r="P96" s="19"/>
      <c r="Q96" s="17"/>
    </row>
    <row r="97" spans="1:21" ht="15.6" x14ac:dyDescent="0.3">
      <c r="B97" s="4">
        <v>1</v>
      </c>
      <c r="C97" s="263">
        <v>2</v>
      </c>
      <c r="D97" s="263"/>
      <c r="E97" s="263"/>
      <c r="F97" s="263">
        <v>3</v>
      </c>
      <c r="G97" s="263"/>
      <c r="H97" s="263"/>
      <c r="I97" s="263"/>
      <c r="J97" s="263">
        <v>4</v>
      </c>
      <c r="K97" s="263"/>
      <c r="L97" s="263"/>
      <c r="M97" s="263"/>
      <c r="N97" s="17"/>
      <c r="O97" s="15"/>
      <c r="P97" s="19"/>
      <c r="Q97" s="17"/>
    </row>
    <row r="98" spans="1:21" ht="33" customHeight="1" x14ac:dyDescent="0.3">
      <c r="B98" s="8"/>
      <c r="C98" s="273" t="s">
        <v>507</v>
      </c>
      <c r="D98" s="273"/>
      <c r="E98" s="273"/>
      <c r="F98" s="253"/>
      <c r="G98" s="253"/>
      <c r="H98" s="253"/>
      <c r="I98" s="253"/>
      <c r="J98" s="253"/>
      <c r="K98" s="253"/>
      <c r="L98" s="253"/>
      <c r="M98" s="253"/>
      <c r="N98" s="17"/>
      <c r="O98" s="14"/>
      <c r="P98" s="19"/>
      <c r="Q98" s="17"/>
    </row>
    <row r="99" spans="1:21" ht="15.6" x14ac:dyDescent="0.3">
      <c r="N99" s="17"/>
      <c r="O99" s="15"/>
      <c r="P99" s="19"/>
      <c r="Q99" s="17"/>
    </row>
    <row r="100" spans="1:21" ht="15.6" x14ac:dyDescent="0.3">
      <c r="B100" s="254" t="s">
        <v>177</v>
      </c>
      <c r="C100" s="254"/>
      <c r="D100" s="254"/>
    </row>
    <row r="101" spans="1:21" ht="39.6" customHeight="1" x14ac:dyDescent="0.3">
      <c r="B101" s="10" t="s">
        <v>3</v>
      </c>
      <c r="C101" s="262" t="s">
        <v>170</v>
      </c>
      <c r="D101" s="262"/>
      <c r="E101" s="262"/>
      <c r="F101" s="255" t="s">
        <v>171</v>
      </c>
      <c r="G101" s="256"/>
      <c r="H101" s="256"/>
      <c r="I101" s="256"/>
      <c r="J101" s="256"/>
      <c r="K101" s="256"/>
      <c r="L101" s="256"/>
      <c r="M101" s="257"/>
    </row>
    <row r="102" spans="1:21" ht="15.6" x14ac:dyDescent="0.3">
      <c r="B102" s="4">
        <v>1</v>
      </c>
      <c r="C102" s="263">
        <v>2</v>
      </c>
      <c r="D102" s="263"/>
      <c r="E102" s="263"/>
      <c r="F102" s="258">
        <v>3</v>
      </c>
      <c r="G102" s="259"/>
      <c r="H102" s="259"/>
      <c r="I102" s="259"/>
      <c r="J102" s="259"/>
      <c r="K102" s="259"/>
      <c r="L102" s="259"/>
      <c r="M102" s="260"/>
    </row>
    <row r="103" spans="1:21" ht="103.2" customHeight="1" x14ac:dyDescent="0.3">
      <c r="B103" s="8"/>
      <c r="C103" s="243" t="s">
        <v>538</v>
      </c>
      <c r="D103" s="243"/>
      <c r="E103" s="243"/>
      <c r="F103" s="388" t="s">
        <v>539</v>
      </c>
      <c r="G103" s="431"/>
      <c r="H103" s="431"/>
      <c r="I103" s="431"/>
      <c r="J103" s="431"/>
      <c r="K103" s="431"/>
      <c r="L103" s="431"/>
      <c r="M103" s="432"/>
    </row>
    <row r="105" spans="1:21" ht="15.6" x14ac:dyDescent="0.3">
      <c r="B105" s="254" t="s">
        <v>178</v>
      </c>
      <c r="C105" s="254"/>
      <c r="D105" s="254"/>
      <c r="E105" s="254"/>
      <c r="F105" s="254"/>
      <c r="G105" s="254"/>
    </row>
    <row r="106" spans="1:21" ht="15.6" x14ac:dyDescent="0.3">
      <c r="B106" s="10" t="s">
        <v>3</v>
      </c>
      <c r="C106" s="255" t="s">
        <v>173</v>
      </c>
      <c r="D106" s="256"/>
      <c r="E106" s="256"/>
      <c r="F106" s="256"/>
      <c r="G106" s="256"/>
      <c r="H106" s="256"/>
      <c r="I106" s="256"/>
      <c r="J106" s="256"/>
      <c r="K106" s="256"/>
      <c r="L106" s="256"/>
      <c r="M106" s="257"/>
    </row>
    <row r="107" spans="1:21" ht="15.6" x14ac:dyDescent="0.3">
      <c r="B107" s="4">
        <v>1</v>
      </c>
      <c r="C107" s="258">
        <v>2</v>
      </c>
      <c r="D107" s="259"/>
      <c r="E107" s="259"/>
      <c r="F107" s="259"/>
      <c r="G107" s="259"/>
      <c r="H107" s="259"/>
      <c r="I107" s="259"/>
      <c r="J107" s="259"/>
      <c r="K107" s="259"/>
      <c r="L107" s="259"/>
      <c r="M107" s="260"/>
      <c r="U107" s="1"/>
    </row>
    <row r="108" spans="1:21" ht="15.6" x14ac:dyDescent="0.3">
      <c r="B108" s="8"/>
      <c r="C108" s="264" t="s">
        <v>540</v>
      </c>
      <c r="D108" s="265"/>
      <c r="E108" s="265"/>
      <c r="F108" s="265"/>
      <c r="G108" s="265"/>
      <c r="H108" s="265"/>
      <c r="I108" s="265"/>
      <c r="J108" s="265"/>
      <c r="K108" s="265"/>
      <c r="L108" s="265"/>
      <c r="M108" s="266"/>
    </row>
    <row r="110" spans="1:21" ht="15.6" x14ac:dyDescent="0.3">
      <c r="A110" s="182" t="s">
        <v>196</v>
      </c>
    </row>
    <row r="111" spans="1:21" x14ac:dyDescent="0.3">
      <c r="A111" s="183" t="s">
        <v>15</v>
      </c>
      <c r="B111" s="183" t="s">
        <v>884</v>
      </c>
    </row>
  </sheetData>
  <mergeCells count="256">
    <mergeCell ref="N50:N51"/>
    <mergeCell ref="B30:E30"/>
    <mergeCell ref="F30:H30"/>
    <mergeCell ref="B31:E31"/>
    <mergeCell ref="F31:H31"/>
    <mergeCell ref="B33:E33"/>
    <mergeCell ref="F33:H33"/>
    <mergeCell ref="B37:E37"/>
    <mergeCell ref="I54:I57"/>
    <mergeCell ref="J54:J57"/>
    <mergeCell ref="B32:E32"/>
    <mergeCell ref="F32:H32"/>
    <mergeCell ref="B54:B57"/>
    <mergeCell ref="C54:C57"/>
    <mergeCell ref="D54:D57"/>
    <mergeCell ref="E54:E57"/>
    <mergeCell ref="B34:E34"/>
    <mergeCell ref="F34:H34"/>
    <mergeCell ref="B35:E35"/>
    <mergeCell ref="F35:H35"/>
    <mergeCell ref="B36:E36"/>
    <mergeCell ref="F36:H36"/>
    <mergeCell ref="F37:H37"/>
    <mergeCell ref="B39:H39"/>
    <mergeCell ref="B40:B42"/>
    <mergeCell ref="B18:G18"/>
    <mergeCell ref="B19:E19"/>
    <mergeCell ref="F19:H19"/>
    <mergeCell ref="B20:E20"/>
    <mergeCell ref="F20:H20"/>
    <mergeCell ref="B21:E21"/>
    <mergeCell ref="F21:H21"/>
    <mergeCell ref="B29:E29"/>
    <mergeCell ref="F29:H29"/>
    <mergeCell ref="B26:E26"/>
    <mergeCell ref="F26:H26"/>
    <mergeCell ref="B27:E27"/>
    <mergeCell ref="F27:H27"/>
    <mergeCell ref="B28:E28"/>
    <mergeCell ref="F28:H28"/>
    <mergeCell ref="B22:E22"/>
    <mergeCell ref="F22:H22"/>
    <mergeCell ref="B23:E23"/>
    <mergeCell ref="F23:H23"/>
    <mergeCell ref="B25:E25"/>
    <mergeCell ref="F25:H25"/>
    <mergeCell ref="B24:E24"/>
    <mergeCell ref="F24:H24"/>
    <mergeCell ref="B2:Q2"/>
    <mergeCell ref="B6:H6"/>
    <mergeCell ref="B7:B8"/>
    <mergeCell ref="C7:D8"/>
    <mergeCell ref="E7:G8"/>
    <mergeCell ref="H7:J8"/>
    <mergeCell ref="K7:N7"/>
    <mergeCell ref="K8:M8"/>
    <mergeCell ref="F4:H4"/>
    <mergeCell ref="I4:N4"/>
    <mergeCell ref="K15:M15"/>
    <mergeCell ref="C9:D9"/>
    <mergeCell ref="E9:G9"/>
    <mergeCell ref="H9:J9"/>
    <mergeCell ref="K9:M9"/>
    <mergeCell ref="B14:B15"/>
    <mergeCell ref="C14:D15"/>
    <mergeCell ref="E14:G15"/>
    <mergeCell ref="H14:J14"/>
    <mergeCell ref="K14:M14"/>
    <mergeCell ref="H15:J15"/>
    <mergeCell ref="B10:B11"/>
    <mergeCell ref="C10:D11"/>
    <mergeCell ref="E10:G11"/>
    <mergeCell ref="H10:J10"/>
    <mergeCell ref="H11:J11"/>
    <mergeCell ref="K10:M10"/>
    <mergeCell ref="K11:M11"/>
    <mergeCell ref="B12:B13"/>
    <mergeCell ref="C12:D13"/>
    <mergeCell ref="E12:G13"/>
    <mergeCell ref="H13:J13"/>
    <mergeCell ref="H12:J12"/>
    <mergeCell ref="K13:M13"/>
    <mergeCell ref="C40:C42"/>
    <mergeCell ref="D40:D42"/>
    <mergeCell ref="E40:E42"/>
    <mergeCell ref="F40:F42"/>
    <mergeCell ref="G40:G42"/>
    <mergeCell ref="H40:H42"/>
    <mergeCell ref="B68:H68"/>
    <mergeCell ref="N68:Q68"/>
    <mergeCell ref="C91:E91"/>
    <mergeCell ref="F91:I91"/>
    <mergeCell ref="J91:M91"/>
    <mergeCell ref="I40:M40"/>
    <mergeCell ref="N40:O40"/>
    <mergeCell ref="P40:P42"/>
    <mergeCell ref="Q40:Q42"/>
    <mergeCell ref="I41:I42"/>
    <mergeCell ref="J41:L41"/>
    <mergeCell ref="M41:M42"/>
    <mergeCell ref="N41:N42"/>
    <mergeCell ref="O41:O42"/>
    <mergeCell ref="K54:K57"/>
    <mergeCell ref="L54:L57"/>
    <mergeCell ref="M54:M57"/>
    <mergeCell ref="N54:N55"/>
    <mergeCell ref="P54:P57"/>
    <mergeCell ref="Q54:Q57"/>
    <mergeCell ref="N48:N49"/>
    <mergeCell ref="C96:E96"/>
    <mergeCell ref="F96:I96"/>
    <mergeCell ref="J96:M96"/>
    <mergeCell ref="N56:N57"/>
    <mergeCell ref="N60:N61"/>
    <mergeCell ref="N62:N63"/>
    <mergeCell ref="N64:N65"/>
    <mergeCell ref="N52:N53"/>
    <mergeCell ref="N58:N59"/>
    <mergeCell ref="N66:N67"/>
    <mergeCell ref="E64:E67"/>
    <mergeCell ref="I64:I67"/>
    <mergeCell ref="J64:J67"/>
    <mergeCell ref="K64:K67"/>
    <mergeCell ref="L64:L67"/>
    <mergeCell ref="M64:M67"/>
    <mergeCell ref="P74:P77"/>
    <mergeCell ref="P78:P81"/>
    <mergeCell ref="Q74:Q77"/>
    <mergeCell ref="Q78:Q81"/>
    <mergeCell ref="P70:P72"/>
    <mergeCell ref="C97:E97"/>
    <mergeCell ref="F97:I97"/>
    <mergeCell ref="J97:M97"/>
    <mergeCell ref="C92:E92"/>
    <mergeCell ref="F92:I92"/>
    <mergeCell ref="J92:M92"/>
    <mergeCell ref="C93:E93"/>
    <mergeCell ref="F93:I93"/>
    <mergeCell ref="J93:M93"/>
    <mergeCell ref="C107:M107"/>
    <mergeCell ref="C108:M108"/>
    <mergeCell ref="C102:E102"/>
    <mergeCell ref="F102:M102"/>
    <mergeCell ref="C103:E103"/>
    <mergeCell ref="F103:M103"/>
    <mergeCell ref="B105:G105"/>
    <mergeCell ref="C106:M106"/>
    <mergeCell ref="C98:E98"/>
    <mergeCell ref="F98:I98"/>
    <mergeCell ref="J98:M98"/>
    <mergeCell ref="B100:D100"/>
    <mergeCell ref="C101:E101"/>
    <mergeCell ref="F101:M101"/>
    <mergeCell ref="B58:B59"/>
    <mergeCell ref="C58:C59"/>
    <mergeCell ref="D58:D59"/>
    <mergeCell ref="E58:E59"/>
    <mergeCell ref="B44:B53"/>
    <mergeCell ref="C44:C53"/>
    <mergeCell ref="D44:D53"/>
    <mergeCell ref="E44:E53"/>
    <mergeCell ref="I44:I53"/>
    <mergeCell ref="F44:F67"/>
    <mergeCell ref="G44:G67"/>
    <mergeCell ref="H44:H67"/>
    <mergeCell ref="B60:B63"/>
    <mergeCell ref="C60:C63"/>
    <mergeCell ref="D60:D63"/>
    <mergeCell ref="E60:E63"/>
    <mergeCell ref="I60:I63"/>
    <mergeCell ref="B64:B67"/>
    <mergeCell ref="C64:C67"/>
    <mergeCell ref="D64:D67"/>
    <mergeCell ref="B70:B72"/>
    <mergeCell ref="C70:C72"/>
    <mergeCell ref="D70:D72"/>
    <mergeCell ref="E70:E72"/>
    <mergeCell ref="F70:F72"/>
    <mergeCell ref="G70:G72"/>
    <mergeCell ref="H70:H72"/>
    <mergeCell ref="I70:M70"/>
    <mergeCell ref="N70:O70"/>
    <mergeCell ref="B74:B77"/>
    <mergeCell ref="C74:C77"/>
    <mergeCell ref="D74:D77"/>
    <mergeCell ref="E74:E77"/>
    <mergeCell ref="F74:F85"/>
    <mergeCell ref="G74:G85"/>
    <mergeCell ref="H74:H85"/>
    <mergeCell ref="I74:I77"/>
    <mergeCell ref="J74:J77"/>
    <mergeCell ref="Q70:Q72"/>
    <mergeCell ref="I71:I72"/>
    <mergeCell ref="J71:L71"/>
    <mergeCell ref="M71:M72"/>
    <mergeCell ref="N71:N72"/>
    <mergeCell ref="O71:O72"/>
    <mergeCell ref="K74:K77"/>
    <mergeCell ref="L74:L77"/>
    <mergeCell ref="M74:M77"/>
    <mergeCell ref="N74:N75"/>
    <mergeCell ref="N76:N77"/>
    <mergeCell ref="N78:N79"/>
    <mergeCell ref="B78:B81"/>
    <mergeCell ref="C78:C81"/>
    <mergeCell ref="D78:D81"/>
    <mergeCell ref="E78:E81"/>
    <mergeCell ref="I78:I81"/>
    <mergeCell ref="J78:J81"/>
    <mergeCell ref="K78:K81"/>
    <mergeCell ref="L78:L81"/>
    <mergeCell ref="M78:M81"/>
    <mergeCell ref="N80:N81"/>
    <mergeCell ref="B90:M90"/>
    <mergeCell ref="B95:M95"/>
    <mergeCell ref="B86:H86"/>
    <mergeCell ref="N86:Q86"/>
    <mergeCell ref="B82:B85"/>
    <mergeCell ref="C82:C85"/>
    <mergeCell ref="D82:D85"/>
    <mergeCell ref="E82:E85"/>
    <mergeCell ref="I82:I85"/>
    <mergeCell ref="J82:J85"/>
    <mergeCell ref="K82:K85"/>
    <mergeCell ref="L82:L85"/>
    <mergeCell ref="M82:M85"/>
    <mergeCell ref="B87:H87"/>
    <mergeCell ref="N87:Q87"/>
    <mergeCell ref="N82:N83"/>
    <mergeCell ref="N84:N85"/>
    <mergeCell ref="P82:P85"/>
    <mergeCell ref="Q82:Q85"/>
    <mergeCell ref="P64:P67"/>
    <mergeCell ref="Q64:Q67"/>
    <mergeCell ref="I58:I59"/>
    <mergeCell ref="J58:J59"/>
    <mergeCell ref="K58:K59"/>
    <mergeCell ref="L58:L59"/>
    <mergeCell ref="M58:M59"/>
    <mergeCell ref="K12:M12"/>
    <mergeCell ref="P44:P53"/>
    <mergeCell ref="Q44:Q53"/>
    <mergeCell ref="P58:P59"/>
    <mergeCell ref="Q58:Q59"/>
    <mergeCell ref="P60:P63"/>
    <mergeCell ref="Q60:Q63"/>
    <mergeCell ref="N44:N45"/>
    <mergeCell ref="N46:N47"/>
    <mergeCell ref="J44:J53"/>
    <mergeCell ref="K44:K53"/>
    <mergeCell ref="L44:L53"/>
    <mergeCell ref="M44:M53"/>
    <mergeCell ref="J60:J63"/>
    <mergeCell ref="K60:K63"/>
    <mergeCell ref="L60:L63"/>
    <mergeCell ref="M60:M63"/>
  </mergeCells>
  <pageMargins left="0.59055118110236227" right="0.19685039370078741" top="0.19685039370078741" bottom="0.94488188976377963" header="0.19685039370078741" footer="0.19685039370078741"/>
  <pageSetup paperSize="9" scale="53" fitToHeight="0" orientation="landscape" r:id="rId1"/>
  <headerFooter scaleWithDoc="0">
    <oddHeader>&amp;C&amp;"Times New Roman,Regular"&amp;P</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89F78-319F-4B07-8E94-20F8A80E9AB1}">
  <sheetPr>
    <pageSetUpPr fitToPage="1"/>
  </sheetPr>
  <dimension ref="B2:T172"/>
  <sheetViews>
    <sheetView topLeftCell="A11" zoomScale="70" zoomScaleNormal="70" workbookViewId="0">
      <selection activeCell="P32" sqref="P32"/>
    </sheetView>
  </sheetViews>
  <sheetFormatPr defaultRowHeight="14.4" x14ac:dyDescent="0.3"/>
  <cols>
    <col min="2" max="2" width="19.33203125" customWidth="1"/>
    <col min="3" max="3" width="12.88671875" customWidth="1"/>
    <col min="4" max="4" width="19.5546875" customWidth="1"/>
    <col min="5" max="5" width="33.21875" customWidth="1"/>
    <col min="6" max="6" width="12.33203125" customWidth="1"/>
    <col min="7" max="7" width="19.109375" customWidth="1"/>
    <col min="8" max="8" width="13.5546875" customWidth="1"/>
    <col min="9" max="9" width="15.5546875" customWidth="1"/>
    <col min="10" max="10" width="11" customWidth="1"/>
    <col min="11" max="11" width="14.5546875" customWidth="1"/>
    <col min="12" max="12" width="17.21875" customWidth="1"/>
    <col min="13" max="13" width="15.88671875" customWidth="1"/>
    <col min="14" max="14" width="44.5546875" customWidth="1"/>
    <col min="15" max="15" width="12.44140625" customWidth="1"/>
    <col min="16" max="16" width="15.44140625" customWidth="1"/>
    <col min="17" max="17" width="15.33203125" customWidth="1"/>
    <col min="20" max="20" width="27.44140625" customWidth="1"/>
  </cols>
  <sheetData>
    <row r="2" spans="2:17" ht="15.6" x14ac:dyDescent="0.3">
      <c r="B2" s="322" t="s">
        <v>179</v>
      </c>
      <c r="C2" s="322"/>
      <c r="D2" s="322"/>
      <c r="E2" s="322"/>
      <c r="F2" s="322"/>
      <c r="G2" s="322"/>
      <c r="H2" s="322"/>
      <c r="I2" s="322"/>
      <c r="J2" s="322"/>
      <c r="K2" s="322"/>
      <c r="L2" s="322"/>
      <c r="M2" s="322"/>
      <c r="N2" s="322"/>
      <c r="O2" s="322"/>
      <c r="P2" s="322"/>
      <c r="Q2" s="322"/>
    </row>
    <row r="3" spans="2:17" ht="15.6" x14ac:dyDescent="0.3">
      <c r="B3" s="6"/>
      <c r="C3" s="6"/>
      <c r="D3" s="6"/>
      <c r="E3" s="6"/>
      <c r="F3" s="6"/>
      <c r="G3" s="6"/>
      <c r="H3" s="6"/>
      <c r="I3" s="6"/>
      <c r="J3" s="6"/>
      <c r="K3" s="6"/>
      <c r="L3" s="6"/>
      <c r="M3" s="6"/>
      <c r="N3" s="6"/>
      <c r="O3" s="6"/>
      <c r="P3" s="6"/>
      <c r="Q3" s="6"/>
    </row>
    <row r="4" spans="2:17" ht="15.6" x14ac:dyDescent="0.3">
      <c r="B4" s="7"/>
      <c r="C4" s="7"/>
      <c r="D4" s="7"/>
      <c r="E4" s="7"/>
      <c r="F4" s="323" t="str">
        <f>'III skyrius'!D17</f>
        <v>LT026-03-02-03</v>
      </c>
      <c r="G4" s="323"/>
      <c r="H4" s="323"/>
      <c r="I4" s="374" t="str">
        <f>'III skyrius'!C17</f>
        <v xml:space="preserve">Sveikatos ir ilgalaikės priežiūros paslaugų plėtra </v>
      </c>
      <c r="J4" s="374"/>
      <c r="K4" s="374"/>
      <c r="L4" s="374"/>
      <c r="M4" s="374"/>
      <c r="N4" s="374"/>
      <c r="O4" s="7"/>
      <c r="P4" s="7"/>
      <c r="Q4" s="7"/>
    </row>
    <row r="5" spans="2:17" ht="15.6" x14ac:dyDescent="0.3">
      <c r="B5" s="6"/>
      <c r="C5" s="6"/>
      <c r="D5" s="6"/>
      <c r="E5" s="6"/>
      <c r="F5" s="6"/>
      <c r="G5" s="6"/>
      <c r="H5" s="6"/>
      <c r="I5" s="6"/>
      <c r="J5" s="6"/>
      <c r="K5" s="6"/>
      <c r="L5" s="6"/>
      <c r="M5" s="6"/>
      <c r="N5" s="6"/>
      <c r="O5" s="6"/>
      <c r="P5" s="6"/>
      <c r="Q5" s="6"/>
    </row>
    <row r="6" spans="2:17" ht="15.6" x14ac:dyDescent="0.3">
      <c r="B6" s="298" t="s">
        <v>103</v>
      </c>
      <c r="C6" s="298"/>
      <c r="D6" s="298"/>
      <c r="E6" s="298"/>
      <c r="F6" s="298"/>
      <c r="G6" s="298"/>
      <c r="H6" s="298"/>
      <c r="I6" s="7"/>
      <c r="J6" s="7"/>
      <c r="K6" s="7"/>
      <c r="L6" s="7"/>
      <c r="M6" s="7"/>
      <c r="N6" s="7"/>
      <c r="O6" s="7"/>
      <c r="P6" s="7"/>
      <c r="Q6" s="7"/>
    </row>
    <row r="7" spans="2:17" ht="15.6" x14ac:dyDescent="0.3">
      <c r="B7" s="261" t="s">
        <v>3</v>
      </c>
      <c r="C7" s="261" t="s">
        <v>104</v>
      </c>
      <c r="D7" s="261"/>
      <c r="E7" s="262" t="s">
        <v>105</v>
      </c>
      <c r="F7" s="262"/>
      <c r="G7" s="262"/>
      <c r="H7" s="262" t="s">
        <v>106</v>
      </c>
      <c r="I7" s="262"/>
      <c r="J7" s="262"/>
      <c r="K7" s="261" t="s">
        <v>107</v>
      </c>
      <c r="L7" s="261"/>
      <c r="M7" s="261"/>
      <c r="N7" s="261"/>
    </row>
    <row r="8" spans="2:17" ht="31.2" x14ac:dyDescent="0.3">
      <c r="B8" s="261"/>
      <c r="C8" s="261"/>
      <c r="D8" s="261"/>
      <c r="E8" s="262"/>
      <c r="F8" s="262"/>
      <c r="G8" s="262"/>
      <c r="H8" s="262"/>
      <c r="I8" s="262"/>
      <c r="J8" s="262"/>
      <c r="K8" s="262" t="s">
        <v>108</v>
      </c>
      <c r="L8" s="262"/>
      <c r="M8" s="262"/>
      <c r="N8" s="3" t="s">
        <v>109</v>
      </c>
      <c r="O8" s="1"/>
      <c r="P8" s="1"/>
      <c r="Q8" s="1"/>
    </row>
    <row r="9" spans="2:17" ht="15.6" x14ac:dyDescent="0.3">
      <c r="B9" s="4">
        <v>1</v>
      </c>
      <c r="C9" s="263">
        <v>2</v>
      </c>
      <c r="D9" s="263"/>
      <c r="E9" s="263">
        <v>3</v>
      </c>
      <c r="F9" s="263"/>
      <c r="G9" s="263"/>
      <c r="H9" s="263">
        <v>4</v>
      </c>
      <c r="I9" s="263"/>
      <c r="J9" s="263"/>
      <c r="K9" s="263">
        <v>5</v>
      </c>
      <c r="L9" s="263"/>
      <c r="M9" s="263"/>
      <c r="N9" s="4">
        <v>6</v>
      </c>
    </row>
    <row r="10" spans="2:17" ht="15.6" x14ac:dyDescent="0.3">
      <c r="B10" s="320" t="s">
        <v>15</v>
      </c>
      <c r="C10" s="305" t="s">
        <v>268</v>
      </c>
      <c r="D10" s="306"/>
      <c r="E10" s="309" t="s">
        <v>62</v>
      </c>
      <c r="F10" s="310"/>
      <c r="G10" s="311"/>
      <c r="H10" s="315">
        <v>0</v>
      </c>
      <c r="I10" s="316"/>
      <c r="J10" s="316"/>
      <c r="K10" s="315">
        <v>0</v>
      </c>
      <c r="L10" s="316"/>
      <c r="M10" s="316"/>
      <c r="N10" s="13">
        <f>O50</f>
        <v>80</v>
      </c>
    </row>
    <row r="11" spans="2:17" ht="34.200000000000003" customHeight="1" x14ac:dyDescent="0.3">
      <c r="B11" s="321"/>
      <c r="C11" s="307"/>
      <c r="D11" s="308"/>
      <c r="E11" s="312"/>
      <c r="F11" s="313"/>
      <c r="G11" s="314"/>
      <c r="H11" s="317" t="s">
        <v>23</v>
      </c>
      <c r="I11" s="318"/>
      <c r="J11" s="319"/>
      <c r="K11" s="317" t="s">
        <v>21</v>
      </c>
      <c r="L11" s="318"/>
      <c r="M11" s="319"/>
      <c r="N11" s="148" t="str">
        <f>O49</f>
        <v>(2029)</v>
      </c>
    </row>
    <row r="12" spans="2:17" ht="15.6" x14ac:dyDescent="0.3">
      <c r="B12" s="320" t="s">
        <v>91</v>
      </c>
      <c r="C12" s="305" t="s">
        <v>270</v>
      </c>
      <c r="D12" s="306"/>
      <c r="E12" s="309" t="s">
        <v>63</v>
      </c>
      <c r="F12" s="310"/>
      <c r="G12" s="311"/>
      <c r="H12" s="315">
        <v>0</v>
      </c>
      <c r="I12" s="316"/>
      <c r="J12" s="316"/>
      <c r="K12" s="315">
        <v>0</v>
      </c>
      <c r="L12" s="316"/>
      <c r="M12" s="316"/>
      <c r="N12" s="13">
        <f>O56</f>
        <v>80</v>
      </c>
    </row>
    <row r="13" spans="2:17" ht="35.4" customHeight="1" x14ac:dyDescent="0.3">
      <c r="B13" s="321"/>
      <c r="C13" s="307"/>
      <c r="D13" s="308"/>
      <c r="E13" s="312"/>
      <c r="F13" s="313"/>
      <c r="G13" s="314"/>
      <c r="H13" s="317" t="s">
        <v>23</v>
      </c>
      <c r="I13" s="318"/>
      <c r="J13" s="319"/>
      <c r="K13" s="317" t="s">
        <v>21</v>
      </c>
      <c r="L13" s="318"/>
      <c r="M13" s="319"/>
      <c r="N13" s="11" t="str">
        <f>O57</f>
        <v>(2029)</v>
      </c>
    </row>
    <row r="14" spans="2:17" ht="15.6" x14ac:dyDescent="0.3">
      <c r="B14" s="320" t="s">
        <v>92</v>
      </c>
      <c r="C14" s="305" t="s">
        <v>217</v>
      </c>
      <c r="D14" s="306"/>
      <c r="E14" s="309" t="s">
        <v>64</v>
      </c>
      <c r="F14" s="310"/>
      <c r="G14" s="311"/>
      <c r="H14" s="315">
        <v>0</v>
      </c>
      <c r="I14" s="316"/>
      <c r="J14" s="316"/>
      <c r="K14" s="315">
        <v>0</v>
      </c>
      <c r="L14" s="316"/>
      <c r="M14" s="316"/>
      <c r="N14" s="13">
        <f>O110</f>
        <v>1516</v>
      </c>
    </row>
    <row r="15" spans="2:17" ht="15.6" x14ac:dyDescent="0.3">
      <c r="B15" s="321"/>
      <c r="C15" s="307"/>
      <c r="D15" s="308"/>
      <c r="E15" s="312"/>
      <c r="F15" s="313"/>
      <c r="G15" s="314"/>
      <c r="H15" s="317" t="s">
        <v>23</v>
      </c>
      <c r="I15" s="318"/>
      <c r="J15" s="319"/>
      <c r="K15" s="317" t="s">
        <v>21</v>
      </c>
      <c r="L15" s="318"/>
      <c r="M15" s="319"/>
      <c r="N15" s="11" t="str">
        <f>O59</f>
        <v>(2029)</v>
      </c>
    </row>
    <row r="16" spans="2:17" ht="15.6" x14ac:dyDescent="0.3">
      <c r="B16" s="320" t="s">
        <v>93</v>
      </c>
      <c r="C16" s="305" t="s">
        <v>218</v>
      </c>
      <c r="D16" s="306"/>
      <c r="E16" s="309" t="s">
        <v>541</v>
      </c>
      <c r="F16" s="310"/>
      <c r="G16" s="311"/>
      <c r="H16" s="315">
        <v>0</v>
      </c>
      <c r="I16" s="316"/>
      <c r="J16" s="316"/>
      <c r="K16" s="315">
        <v>0</v>
      </c>
      <c r="L16" s="316"/>
      <c r="M16" s="316"/>
      <c r="N16" s="13">
        <f>O64</f>
        <v>80</v>
      </c>
    </row>
    <row r="17" spans="2:14" ht="35.4" customHeight="1" x14ac:dyDescent="0.3">
      <c r="B17" s="321"/>
      <c r="C17" s="307"/>
      <c r="D17" s="308"/>
      <c r="E17" s="312"/>
      <c r="F17" s="313"/>
      <c r="G17" s="314"/>
      <c r="H17" s="317" t="s">
        <v>23</v>
      </c>
      <c r="I17" s="318"/>
      <c r="J17" s="319"/>
      <c r="K17" s="317" t="s">
        <v>21</v>
      </c>
      <c r="L17" s="318"/>
      <c r="M17" s="319"/>
      <c r="N17" s="11" t="str">
        <f>O65</f>
        <v>(2029)</v>
      </c>
    </row>
    <row r="18" spans="2:14" ht="15.6" x14ac:dyDescent="0.3">
      <c r="B18" s="16"/>
      <c r="C18" s="16"/>
      <c r="D18" s="16"/>
      <c r="E18" s="17"/>
      <c r="F18" s="17"/>
      <c r="G18" s="17"/>
      <c r="H18" s="15"/>
      <c r="I18" s="15"/>
      <c r="J18" s="15"/>
      <c r="K18" s="15"/>
      <c r="L18" s="15"/>
      <c r="M18" s="15"/>
      <c r="N18" s="15"/>
    </row>
    <row r="21" spans="2:14" ht="15.6" x14ac:dyDescent="0.3">
      <c r="B21" s="298" t="s">
        <v>117</v>
      </c>
      <c r="C21" s="298"/>
      <c r="D21" s="298"/>
      <c r="E21" s="298"/>
      <c r="F21" s="298"/>
      <c r="G21" s="298"/>
    </row>
    <row r="22" spans="2:14" ht="15.6" x14ac:dyDescent="0.3">
      <c r="B22" s="325" t="s">
        <v>118</v>
      </c>
      <c r="C22" s="325"/>
      <c r="D22" s="325"/>
      <c r="E22" s="325"/>
      <c r="F22" s="325" t="s">
        <v>119</v>
      </c>
      <c r="G22" s="325"/>
      <c r="H22" s="325"/>
    </row>
    <row r="23" spans="2:14" ht="15.6" x14ac:dyDescent="0.3">
      <c r="B23" s="326">
        <v>1</v>
      </c>
      <c r="C23" s="326"/>
      <c r="D23" s="326"/>
      <c r="E23" s="326"/>
      <c r="F23" s="326">
        <v>2</v>
      </c>
      <c r="G23" s="326"/>
      <c r="H23" s="326"/>
    </row>
    <row r="24" spans="2:14" ht="15.6" x14ac:dyDescent="0.3">
      <c r="B24" s="295" t="s">
        <v>120</v>
      </c>
      <c r="C24" s="295"/>
      <c r="D24" s="295"/>
      <c r="E24" s="295"/>
      <c r="F24" s="296">
        <f>SUM(F25,F28,F31,F34)</f>
        <v>7225335.379999999</v>
      </c>
      <c r="G24" s="297"/>
      <c r="H24" s="297"/>
    </row>
    <row r="25" spans="2:14" ht="15.6" x14ac:dyDescent="0.3">
      <c r="B25" s="295" t="s">
        <v>121</v>
      </c>
      <c r="C25" s="295"/>
      <c r="D25" s="295"/>
      <c r="E25" s="295"/>
      <c r="F25" s="294">
        <f>F26</f>
        <v>0</v>
      </c>
      <c r="G25" s="294"/>
      <c r="H25" s="294"/>
    </row>
    <row r="26" spans="2:14" ht="15.6" x14ac:dyDescent="0.3">
      <c r="B26" s="293" t="s">
        <v>456</v>
      </c>
      <c r="C26" s="293"/>
      <c r="D26" s="293"/>
      <c r="E26" s="293"/>
      <c r="F26" s="294">
        <f>J104</f>
        <v>0</v>
      </c>
      <c r="G26" s="297"/>
      <c r="H26" s="297"/>
    </row>
    <row r="27" spans="2:14" ht="15.6" x14ac:dyDescent="0.3">
      <c r="B27" s="299" t="s">
        <v>517</v>
      </c>
      <c r="C27" s="300"/>
      <c r="D27" s="300"/>
      <c r="E27" s="301"/>
      <c r="F27" s="302"/>
      <c r="G27" s="303"/>
      <c r="H27" s="304"/>
    </row>
    <row r="28" spans="2:14" ht="33" customHeight="1" x14ac:dyDescent="0.3">
      <c r="B28" s="295" t="s">
        <v>122</v>
      </c>
      <c r="C28" s="295"/>
      <c r="D28" s="295"/>
      <c r="E28" s="295"/>
      <c r="F28" s="296">
        <f>F29</f>
        <v>0</v>
      </c>
      <c r="G28" s="297"/>
      <c r="H28" s="297"/>
    </row>
    <row r="29" spans="2:14" ht="29.4" customHeight="1" x14ac:dyDescent="0.3">
      <c r="B29" s="293" t="s">
        <v>458</v>
      </c>
      <c r="C29" s="293"/>
      <c r="D29" s="293"/>
      <c r="E29" s="293"/>
      <c r="F29" s="296">
        <f>K104</f>
        <v>0</v>
      </c>
      <c r="G29" s="297"/>
      <c r="H29" s="297"/>
    </row>
    <row r="30" spans="2:14" ht="14.4" customHeight="1" x14ac:dyDescent="0.3">
      <c r="B30" s="299" t="s">
        <v>517</v>
      </c>
      <c r="C30" s="300"/>
      <c r="D30" s="300"/>
      <c r="E30" s="301"/>
      <c r="F30" s="448"/>
      <c r="G30" s="449"/>
      <c r="H30" s="450"/>
    </row>
    <row r="31" spans="2:14" ht="15.6" x14ac:dyDescent="0.3">
      <c r="B31" s="295" t="s">
        <v>123</v>
      </c>
      <c r="C31" s="295"/>
      <c r="D31" s="295"/>
      <c r="E31" s="295"/>
      <c r="F31" s="296">
        <f>F32</f>
        <v>7225335.379999999</v>
      </c>
      <c r="G31" s="297"/>
      <c r="H31" s="297"/>
    </row>
    <row r="32" spans="2:14" ht="15.6" x14ac:dyDescent="0.3">
      <c r="B32" s="293" t="s">
        <v>459</v>
      </c>
      <c r="C32" s="293"/>
      <c r="D32" s="293"/>
      <c r="E32" s="293"/>
      <c r="F32" s="296">
        <f>L151</f>
        <v>7225335.379999999</v>
      </c>
      <c r="G32" s="297"/>
      <c r="H32" s="297"/>
    </row>
    <row r="33" spans="2:17" ht="15.6" x14ac:dyDescent="0.3">
      <c r="B33" s="299" t="s">
        <v>517</v>
      </c>
      <c r="C33" s="300"/>
      <c r="D33" s="300"/>
      <c r="E33" s="301"/>
      <c r="F33" s="448"/>
      <c r="G33" s="449"/>
      <c r="H33" s="450"/>
    </row>
    <row r="34" spans="2:17" ht="15.6" x14ac:dyDescent="0.3">
      <c r="B34" s="295" t="s">
        <v>125</v>
      </c>
      <c r="C34" s="295"/>
      <c r="D34" s="295"/>
      <c r="E34" s="295"/>
      <c r="F34" s="294">
        <f>F35</f>
        <v>0</v>
      </c>
      <c r="G34" s="294"/>
      <c r="H34" s="294"/>
    </row>
    <row r="35" spans="2:17" ht="15.6" x14ac:dyDescent="0.3">
      <c r="B35" s="293" t="s">
        <v>460</v>
      </c>
      <c r="C35" s="293"/>
      <c r="D35" s="293"/>
      <c r="E35" s="293"/>
      <c r="F35" s="294">
        <v>0</v>
      </c>
      <c r="G35" s="294"/>
      <c r="H35" s="294"/>
    </row>
    <row r="36" spans="2:17" ht="15.6" x14ac:dyDescent="0.3">
      <c r="B36" s="299" t="s">
        <v>517</v>
      </c>
      <c r="C36" s="300"/>
      <c r="D36" s="300"/>
      <c r="E36" s="301"/>
      <c r="F36" s="302"/>
      <c r="G36" s="303"/>
      <c r="H36" s="304"/>
    </row>
    <row r="37" spans="2:17" ht="15.6" x14ac:dyDescent="0.3">
      <c r="B37" s="295" t="s">
        <v>126</v>
      </c>
      <c r="C37" s="295"/>
      <c r="D37" s="295"/>
      <c r="E37" s="295"/>
      <c r="F37" s="296">
        <f>SUM(F38:H40)</f>
        <v>1588216.4300000002</v>
      </c>
      <c r="G37" s="297"/>
      <c r="H37" s="297"/>
    </row>
    <row r="38" spans="2:17" ht="15.6" x14ac:dyDescent="0.3">
      <c r="B38" s="293" t="s">
        <v>127</v>
      </c>
      <c r="C38" s="293"/>
      <c r="D38" s="293"/>
      <c r="E38" s="293"/>
      <c r="F38" s="296">
        <f>M151</f>
        <v>1588216.4300000002</v>
      </c>
      <c r="G38" s="297"/>
      <c r="H38" s="297"/>
    </row>
    <row r="39" spans="2:17" ht="15.6" x14ac:dyDescent="0.3">
      <c r="B39" s="293" t="s">
        <v>128</v>
      </c>
      <c r="C39" s="293"/>
      <c r="D39" s="293"/>
      <c r="E39" s="293"/>
      <c r="F39" s="294">
        <v>0</v>
      </c>
      <c r="G39" s="294"/>
      <c r="H39" s="294"/>
    </row>
    <row r="40" spans="2:17" ht="15.6" x14ac:dyDescent="0.3">
      <c r="B40" s="293" t="s">
        <v>129</v>
      </c>
      <c r="C40" s="293"/>
      <c r="D40" s="293"/>
      <c r="E40" s="293"/>
      <c r="F40" s="294">
        <v>0</v>
      </c>
      <c r="G40" s="294"/>
      <c r="H40" s="294"/>
    </row>
    <row r="41" spans="2:17" ht="15.6" x14ac:dyDescent="0.3">
      <c r="B41" s="295" t="s">
        <v>130</v>
      </c>
      <c r="C41" s="295"/>
      <c r="D41" s="295"/>
      <c r="E41" s="295"/>
      <c r="F41" s="296">
        <f>SUM(F24,F37)</f>
        <v>8813551.8099999987</v>
      </c>
      <c r="G41" s="297"/>
      <c r="H41" s="297"/>
    </row>
    <row r="43" spans="2:17" ht="15.6" x14ac:dyDescent="0.3">
      <c r="B43" s="298" t="s">
        <v>131</v>
      </c>
      <c r="C43" s="298"/>
      <c r="D43" s="298"/>
      <c r="E43" s="298"/>
      <c r="F43" s="298"/>
      <c r="G43" s="298"/>
      <c r="H43" s="298"/>
    </row>
    <row r="44" spans="2:17" ht="15.6" x14ac:dyDescent="0.3">
      <c r="B44" s="262" t="s">
        <v>132</v>
      </c>
      <c r="C44" s="262" t="s">
        <v>133</v>
      </c>
      <c r="D44" s="262" t="s">
        <v>134</v>
      </c>
      <c r="E44" s="262" t="s">
        <v>135</v>
      </c>
      <c r="F44" s="262" t="s">
        <v>136</v>
      </c>
      <c r="G44" s="262" t="s">
        <v>137</v>
      </c>
      <c r="H44" s="262" t="s">
        <v>138</v>
      </c>
      <c r="I44" s="262" t="s">
        <v>139</v>
      </c>
      <c r="J44" s="262"/>
      <c r="K44" s="262"/>
      <c r="L44" s="262"/>
      <c r="M44" s="262"/>
      <c r="N44" s="262" t="s">
        <v>6</v>
      </c>
      <c r="O44" s="262"/>
      <c r="P44" s="262" t="s">
        <v>140</v>
      </c>
      <c r="Q44" s="262" t="s">
        <v>141</v>
      </c>
    </row>
    <row r="45" spans="2:17" ht="15.6" x14ac:dyDescent="0.3">
      <c r="B45" s="262"/>
      <c r="C45" s="262"/>
      <c r="D45" s="262"/>
      <c r="E45" s="262"/>
      <c r="F45" s="262"/>
      <c r="G45" s="262"/>
      <c r="H45" s="262"/>
      <c r="I45" s="262" t="s">
        <v>88</v>
      </c>
      <c r="J45" s="262" t="s">
        <v>142</v>
      </c>
      <c r="K45" s="262"/>
      <c r="L45" s="262"/>
      <c r="M45" s="262" t="s">
        <v>143</v>
      </c>
      <c r="N45" s="262" t="s">
        <v>144</v>
      </c>
      <c r="O45" s="262" t="s">
        <v>145</v>
      </c>
      <c r="P45" s="262"/>
      <c r="Q45" s="262"/>
    </row>
    <row r="46" spans="2:17" ht="93.6" x14ac:dyDescent="0.3">
      <c r="B46" s="262"/>
      <c r="C46" s="262"/>
      <c r="D46" s="262"/>
      <c r="E46" s="262"/>
      <c r="F46" s="262"/>
      <c r="G46" s="262"/>
      <c r="H46" s="262"/>
      <c r="I46" s="262"/>
      <c r="J46" s="3" t="s">
        <v>146</v>
      </c>
      <c r="K46" s="3" t="s">
        <v>147</v>
      </c>
      <c r="L46" s="3" t="s">
        <v>148</v>
      </c>
      <c r="M46" s="262"/>
      <c r="N46" s="262"/>
      <c r="O46" s="262"/>
      <c r="P46" s="262"/>
      <c r="Q46" s="262"/>
    </row>
    <row r="47" spans="2:17" ht="15.6" x14ac:dyDescent="0.3">
      <c r="B47" s="4">
        <v>1</v>
      </c>
      <c r="C47" s="4">
        <v>2</v>
      </c>
      <c r="D47" s="4">
        <v>3</v>
      </c>
      <c r="E47" s="4">
        <v>4</v>
      </c>
      <c r="F47" s="4">
        <v>5</v>
      </c>
      <c r="G47" s="4">
        <v>6</v>
      </c>
      <c r="H47" s="4">
        <v>7</v>
      </c>
      <c r="I47" s="4">
        <v>8</v>
      </c>
      <c r="J47" s="4">
        <v>9</v>
      </c>
      <c r="K47" s="4">
        <v>10</v>
      </c>
      <c r="L47" s="4">
        <v>11</v>
      </c>
      <c r="M47" s="4">
        <v>12</v>
      </c>
      <c r="N47" s="4">
        <v>13</v>
      </c>
      <c r="O47" s="4">
        <v>14</v>
      </c>
      <c r="P47" s="4">
        <v>15</v>
      </c>
      <c r="Q47" s="4">
        <v>16</v>
      </c>
    </row>
    <row r="48" spans="2:17" ht="15.6" customHeight="1" x14ac:dyDescent="0.3">
      <c r="B48" s="279" t="s">
        <v>802</v>
      </c>
      <c r="C48" s="250" t="s">
        <v>149</v>
      </c>
      <c r="D48" s="279" t="s">
        <v>542</v>
      </c>
      <c r="E48" s="279" t="s">
        <v>462</v>
      </c>
      <c r="F48" s="250" t="s">
        <v>464</v>
      </c>
      <c r="G48" s="250" t="s">
        <v>520</v>
      </c>
      <c r="H48" s="250" t="s">
        <v>150</v>
      </c>
      <c r="I48" s="427">
        <f>SUM(I56:I103)</f>
        <v>1705013.85</v>
      </c>
      <c r="J48" s="427">
        <f t="shared" ref="J48:M48" si="0">SUM(J56:J103)</f>
        <v>0</v>
      </c>
      <c r="K48" s="427">
        <f t="shared" si="0"/>
        <v>0</v>
      </c>
      <c r="L48" s="427">
        <f t="shared" si="0"/>
        <v>1449261.77</v>
      </c>
      <c r="M48" s="427">
        <f t="shared" si="0"/>
        <v>255752.08000000002</v>
      </c>
      <c r="N48" s="243" t="s">
        <v>935</v>
      </c>
      <c r="O48" s="13">
        <f>O56</f>
        <v>80</v>
      </c>
      <c r="P48" s="250" t="s">
        <v>801</v>
      </c>
      <c r="Q48" s="250" t="s">
        <v>190</v>
      </c>
    </row>
    <row r="49" spans="2:20" ht="33" customHeight="1" x14ac:dyDescent="0.3">
      <c r="B49" s="280"/>
      <c r="C49" s="251"/>
      <c r="D49" s="280"/>
      <c r="E49" s="280"/>
      <c r="F49" s="251"/>
      <c r="G49" s="251"/>
      <c r="H49" s="251"/>
      <c r="I49" s="428"/>
      <c r="J49" s="428"/>
      <c r="K49" s="428"/>
      <c r="L49" s="428"/>
      <c r="M49" s="428"/>
      <c r="N49" s="243"/>
      <c r="O49" s="11" t="s">
        <v>29</v>
      </c>
      <c r="P49" s="251"/>
      <c r="Q49" s="251"/>
      <c r="S49" s="26"/>
      <c r="T49" s="25"/>
    </row>
    <row r="50" spans="2:20" ht="15.6" customHeight="1" x14ac:dyDescent="0.3">
      <c r="B50" s="280"/>
      <c r="C50" s="251"/>
      <c r="D50" s="280"/>
      <c r="E50" s="280"/>
      <c r="F50" s="251"/>
      <c r="G50" s="251"/>
      <c r="H50" s="251"/>
      <c r="I50" s="428"/>
      <c r="J50" s="428"/>
      <c r="K50" s="428"/>
      <c r="L50" s="428"/>
      <c r="M50" s="428"/>
      <c r="N50" s="243" t="s">
        <v>936</v>
      </c>
      <c r="O50" s="13">
        <f>O58</f>
        <v>80</v>
      </c>
      <c r="P50" s="251"/>
      <c r="Q50" s="251"/>
      <c r="S50" s="26"/>
    </row>
    <row r="51" spans="2:20" ht="35.4" customHeight="1" x14ac:dyDescent="0.3">
      <c r="B51" s="280"/>
      <c r="C51" s="251"/>
      <c r="D51" s="280"/>
      <c r="E51" s="280"/>
      <c r="F51" s="251"/>
      <c r="G51" s="251"/>
      <c r="H51" s="251"/>
      <c r="I51" s="428"/>
      <c r="J51" s="428"/>
      <c r="K51" s="428"/>
      <c r="L51" s="428"/>
      <c r="M51" s="428"/>
      <c r="N51" s="243"/>
      <c r="O51" s="11" t="s">
        <v>29</v>
      </c>
      <c r="P51" s="251"/>
      <c r="Q51" s="251"/>
    </row>
    <row r="52" spans="2:20" ht="15.6" customHeight="1" x14ac:dyDescent="0.3">
      <c r="B52" s="280"/>
      <c r="C52" s="251"/>
      <c r="D52" s="280"/>
      <c r="E52" s="280"/>
      <c r="F52" s="251"/>
      <c r="G52" s="251"/>
      <c r="H52" s="251"/>
      <c r="I52" s="428"/>
      <c r="J52" s="428"/>
      <c r="K52" s="428"/>
      <c r="L52" s="428"/>
      <c r="M52" s="428"/>
      <c r="N52" s="243" t="s">
        <v>937</v>
      </c>
      <c r="O52" s="13">
        <f>O60+O68+O76+O84+O92+O100</f>
        <v>7387</v>
      </c>
      <c r="P52" s="251"/>
      <c r="Q52" s="251"/>
      <c r="S52" s="26"/>
    </row>
    <row r="53" spans="2:20" ht="35.4" customHeight="1" x14ac:dyDescent="0.3">
      <c r="B53" s="280"/>
      <c r="C53" s="251"/>
      <c r="D53" s="280"/>
      <c r="E53" s="280"/>
      <c r="F53" s="251"/>
      <c r="G53" s="251"/>
      <c r="H53" s="251"/>
      <c r="I53" s="428"/>
      <c r="J53" s="428"/>
      <c r="K53" s="428"/>
      <c r="L53" s="428"/>
      <c r="M53" s="428"/>
      <c r="N53" s="243"/>
      <c r="O53" s="11" t="s">
        <v>29</v>
      </c>
      <c r="P53" s="251"/>
      <c r="Q53" s="251"/>
    </row>
    <row r="54" spans="2:20" ht="15.6" customHeight="1" x14ac:dyDescent="0.3">
      <c r="B54" s="280"/>
      <c r="C54" s="251"/>
      <c r="D54" s="280"/>
      <c r="E54" s="280"/>
      <c r="F54" s="251"/>
      <c r="G54" s="251"/>
      <c r="H54" s="251"/>
      <c r="I54" s="428"/>
      <c r="J54" s="428"/>
      <c r="K54" s="428"/>
      <c r="L54" s="428"/>
      <c r="M54" s="428"/>
      <c r="N54" s="243" t="s">
        <v>938</v>
      </c>
      <c r="O54" s="13">
        <f>O62+O70+O78+O86+O94+O102</f>
        <v>6</v>
      </c>
      <c r="P54" s="251"/>
      <c r="Q54" s="251"/>
      <c r="S54" s="26"/>
    </row>
    <row r="55" spans="2:20" ht="65.400000000000006" customHeight="1" x14ac:dyDescent="0.3">
      <c r="B55" s="281"/>
      <c r="C55" s="252"/>
      <c r="D55" s="281"/>
      <c r="E55" s="281"/>
      <c r="F55" s="251"/>
      <c r="G55" s="251"/>
      <c r="H55" s="251"/>
      <c r="I55" s="429"/>
      <c r="J55" s="429"/>
      <c r="K55" s="429"/>
      <c r="L55" s="429"/>
      <c r="M55" s="429"/>
      <c r="N55" s="243"/>
      <c r="O55" s="11" t="s">
        <v>29</v>
      </c>
      <c r="P55" s="252"/>
      <c r="Q55" s="252"/>
    </row>
    <row r="56" spans="2:20" ht="18" customHeight="1" x14ac:dyDescent="0.3">
      <c r="B56" s="279" t="s">
        <v>543</v>
      </c>
      <c r="C56" s="285" t="s">
        <v>18</v>
      </c>
      <c r="D56" s="279" t="s">
        <v>544</v>
      </c>
      <c r="E56" s="285" t="s">
        <v>18</v>
      </c>
      <c r="F56" s="251"/>
      <c r="G56" s="251"/>
      <c r="H56" s="251"/>
      <c r="I56" s="244">
        <f>L56+M56</f>
        <v>319013.85000000003</v>
      </c>
      <c r="J56" s="247">
        <v>0</v>
      </c>
      <c r="K56" s="240">
        <v>0</v>
      </c>
      <c r="L56" s="240">
        <v>271161.77</v>
      </c>
      <c r="M56" s="240">
        <v>47852.08</v>
      </c>
      <c r="N56" s="243" t="s">
        <v>935</v>
      </c>
      <c r="O56" s="12">
        <v>80</v>
      </c>
      <c r="P56" s="250" t="s">
        <v>151</v>
      </c>
      <c r="Q56" s="250" t="s">
        <v>800</v>
      </c>
    </row>
    <row r="57" spans="2:20" ht="33" customHeight="1" x14ac:dyDescent="0.3">
      <c r="B57" s="280"/>
      <c r="C57" s="286"/>
      <c r="D57" s="280"/>
      <c r="E57" s="286"/>
      <c r="F57" s="251"/>
      <c r="G57" s="251"/>
      <c r="H57" s="251"/>
      <c r="I57" s="245"/>
      <c r="J57" s="248"/>
      <c r="K57" s="241"/>
      <c r="L57" s="241"/>
      <c r="M57" s="241"/>
      <c r="N57" s="243"/>
      <c r="O57" s="11" t="s">
        <v>29</v>
      </c>
      <c r="P57" s="251"/>
      <c r="Q57" s="251"/>
    </row>
    <row r="58" spans="2:20" ht="27" customHeight="1" x14ac:dyDescent="0.3">
      <c r="B58" s="280"/>
      <c r="C58" s="286"/>
      <c r="D58" s="280"/>
      <c r="E58" s="286"/>
      <c r="F58" s="251"/>
      <c r="G58" s="251"/>
      <c r="H58" s="251"/>
      <c r="I58" s="245"/>
      <c r="J58" s="248"/>
      <c r="K58" s="241"/>
      <c r="L58" s="241"/>
      <c r="M58" s="241"/>
      <c r="N58" s="243" t="s">
        <v>936</v>
      </c>
      <c r="O58" s="12">
        <v>80</v>
      </c>
      <c r="P58" s="251"/>
      <c r="Q58" s="251"/>
    </row>
    <row r="59" spans="2:20" ht="21.6" customHeight="1" x14ac:dyDescent="0.3">
      <c r="B59" s="280"/>
      <c r="C59" s="286"/>
      <c r="D59" s="280"/>
      <c r="E59" s="286"/>
      <c r="F59" s="251"/>
      <c r="G59" s="251"/>
      <c r="H59" s="251"/>
      <c r="I59" s="245"/>
      <c r="J59" s="248"/>
      <c r="K59" s="241"/>
      <c r="L59" s="241"/>
      <c r="M59" s="241"/>
      <c r="N59" s="243"/>
      <c r="O59" s="11" t="s">
        <v>29</v>
      </c>
      <c r="P59" s="251"/>
      <c r="Q59" s="251"/>
    </row>
    <row r="60" spans="2:20" ht="27" customHeight="1" x14ac:dyDescent="0.3">
      <c r="B60" s="280"/>
      <c r="C60" s="286"/>
      <c r="D60" s="280"/>
      <c r="E60" s="286"/>
      <c r="F60" s="251"/>
      <c r="G60" s="251"/>
      <c r="H60" s="251"/>
      <c r="I60" s="245"/>
      <c r="J60" s="248"/>
      <c r="K60" s="241"/>
      <c r="L60" s="241"/>
      <c r="M60" s="241"/>
      <c r="N60" s="243" t="s">
        <v>937</v>
      </c>
      <c r="O60" s="12">
        <v>495</v>
      </c>
      <c r="P60" s="251"/>
      <c r="Q60" s="251"/>
    </row>
    <row r="61" spans="2:20" ht="21.6" customHeight="1" x14ac:dyDescent="0.3">
      <c r="B61" s="280"/>
      <c r="C61" s="286"/>
      <c r="D61" s="280"/>
      <c r="E61" s="286"/>
      <c r="F61" s="251"/>
      <c r="G61" s="251"/>
      <c r="H61" s="251"/>
      <c r="I61" s="245"/>
      <c r="J61" s="248"/>
      <c r="K61" s="241"/>
      <c r="L61" s="241"/>
      <c r="M61" s="241"/>
      <c r="N61" s="243"/>
      <c r="O61" s="11" t="s">
        <v>29</v>
      </c>
      <c r="P61" s="251"/>
      <c r="Q61" s="251"/>
    </row>
    <row r="62" spans="2:20" ht="27" customHeight="1" x14ac:dyDescent="0.3">
      <c r="B62" s="280"/>
      <c r="C62" s="286"/>
      <c r="D62" s="280"/>
      <c r="E62" s="286"/>
      <c r="F62" s="251"/>
      <c r="G62" s="251"/>
      <c r="H62" s="251"/>
      <c r="I62" s="245"/>
      <c r="J62" s="248"/>
      <c r="K62" s="241"/>
      <c r="L62" s="241"/>
      <c r="M62" s="241"/>
      <c r="N62" s="243" t="s">
        <v>938</v>
      </c>
      <c r="O62" s="12">
        <v>1</v>
      </c>
      <c r="P62" s="251"/>
      <c r="Q62" s="251"/>
    </row>
    <row r="63" spans="2:20" ht="53.4" customHeight="1" x14ac:dyDescent="0.3">
      <c r="B63" s="281"/>
      <c r="C63" s="287"/>
      <c r="D63" s="281"/>
      <c r="E63" s="287"/>
      <c r="F63" s="251"/>
      <c r="G63" s="251"/>
      <c r="H63" s="251"/>
      <c r="I63" s="246"/>
      <c r="J63" s="249"/>
      <c r="K63" s="242"/>
      <c r="L63" s="242"/>
      <c r="M63" s="242"/>
      <c r="N63" s="243"/>
      <c r="O63" s="11" t="s">
        <v>29</v>
      </c>
      <c r="P63" s="252"/>
      <c r="Q63" s="252"/>
    </row>
    <row r="64" spans="2:20" ht="15.6" customHeight="1" x14ac:dyDescent="0.3">
      <c r="B64" s="279" t="s">
        <v>545</v>
      </c>
      <c r="C64" s="285" t="s">
        <v>18</v>
      </c>
      <c r="D64" s="279" t="s">
        <v>546</v>
      </c>
      <c r="E64" s="279" t="s">
        <v>471</v>
      </c>
      <c r="F64" s="251"/>
      <c r="G64" s="251"/>
      <c r="H64" s="251"/>
      <c r="I64" s="244">
        <f>L64+M64</f>
        <v>150000</v>
      </c>
      <c r="J64" s="247">
        <v>0</v>
      </c>
      <c r="K64" s="240">
        <v>0</v>
      </c>
      <c r="L64" s="240">
        <v>127500</v>
      </c>
      <c r="M64" s="240">
        <v>22500</v>
      </c>
      <c r="N64" s="243" t="s">
        <v>935</v>
      </c>
      <c r="O64" s="12">
        <v>80</v>
      </c>
      <c r="P64" s="250" t="s">
        <v>801</v>
      </c>
      <c r="Q64" s="250" t="s">
        <v>157</v>
      </c>
    </row>
    <row r="65" spans="2:17" ht="32.4" customHeight="1" x14ac:dyDescent="0.3">
      <c r="B65" s="280"/>
      <c r="C65" s="286"/>
      <c r="D65" s="280"/>
      <c r="E65" s="280"/>
      <c r="F65" s="251"/>
      <c r="G65" s="251"/>
      <c r="H65" s="251"/>
      <c r="I65" s="245"/>
      <c r="J65" s="248"/>
      <c r="K65" s="241"/>
      <c r="L65" s="241"/>
      <c r="M65" s="241"/>
      <c r="N65" s="243"/>
      <c r="O65" s="11" t="s">
        <v>29</v>
      </c>
      <c r="P65" s="251"/>
      <c r="Q65" s="251"/>
    </row>
    <row r="66" spans="2:17" ht="15.6" customHeight="1" x14ac:dyDescent="0.3">
      <c r="B66" s="280"/>
      <c r="C66" s="286"/>
      <c r="D66" s="280"/>
      <c r="E66" s="280"/>
      <c r="F66" s="251"/>
      <c r="G66" s="251"/>
      <c r="H66" s="251"/>
      <c r="I66" s="245"/>
      <c r="J66" s="248"/>
      <c r="K66" s="241"/>
      <c r="L66" s="241"/>
      <c r="M66" s="241"/>
      <c r="N66" s="243" t="s">
        <v>936</v>
      </c>
      <c r="O66" s="12">
        <v>80</v>
      </c>
      <c r="P66" s="251"/>
      <c r="Q66" s="251"/>
    </row>
    <row r="67" spans="2:17" ht="51.6" customHeight="1" x14ac:dyDescent="0.3">
      <c r="B67" s="280"/>
      <c r="C67" s="286"/>
      <c r="D67" s="280"/>
      <c r="E67" s="280"/>
      <c r="F67" s="251"/>
      <c r="G67" s="251"/>
      <c r="H67" s="251"/>
      <c r="I67" s="245"/>
      <c r="J67" s="248"/>
      <c r="K67" s="241"/>
      <c r="L67" s="241"/>
      <c r="M67" s="241"/>
      <c r="N67" s="243"/>
      <c r="O67" s="11" t="s">
        <v>29</v>
      </c>
      <c r="P67" s="251"/>
      <c r="Q67" s="251"/>
    </row>
    <row r="68" spans="2:17" ht="15.6" customHeight="1" x14ac:dyDescent="0.3">
      <c r="B68" s="280"/>
      <c r="C68" s="286"/>
      <c r="D68" s="280"/>
      <c r="E68" s="280"/>
      <c r="F68" s="251"/>
      <c r="G68" s="251"/>
      <c r="H68" s="251"/>
      <c r="I68" s="245"/>
      <c r="J68" s="248"/>
      <c r="K68" s="241"/>
      <c r="L68" s="241"/>
      <c r="M68" s="241"/>
      <c r="N68" s="243" t="s">
        <v>937</v>
      </c>
      <c r="O68" s="12">
        <v>440</v>
      </c>
      <c r="P68" s="251"/>
      <c r="Q68" s="251"/>
    </row>
    <row r="69" spans="2:17" ht="32.4" customHeight="1" x14ac:dyDescent="0.3">
      <c r="B69" s="280"/>
      <c r="C69" s="286"/>
      <c r="D69" s="280"/>
      <c r="E69" s="280"/>
      <c r="F69" s="251"/>
      <c r="G69" s="251"/>
      <c r="H69" s="251"/>
      <c r="I69" s="245"/>
      <c r="J69" s="248"/>
      <c r="K69" s="241"/>
      <c r="L69" s="241"/>
      <c r="M69" s="241"/>
      <c r="N69" s="243"/>
      <c r="O69" s="11" t="s">
        <v>29</v>
      </c>
      <c r="P69" s="251"/>
      <c r="Q69" s="251"/>
    </row>
    <row r="70" spans="2:17" ht="15.6" customHeight="1" x14ac:dyDescent="0.3">
      <c r="B70" s="280"/>
      <c r="C70" s="286"/>
      <c r="D70" s="280"/>
      <c r="E70" s="280"/>
      <c r="F70" s="251"/>
      <c r="G70" s="251"/>
      <c r="H70" s="251"/>
      <c r="I70" s="245"/>
      <c r="J70" s="248"/>
      <c r="K70" s="241"/>
      <c r="L70" s="241"/>
      <c r="M70" s="241"/>
      <c r="N70" s="243" t="s">
        <v>938</v>
      </c>
      <c r="O70" s="12">
        <v>1</v>
      </c>
      <c r="P70" s="251"/>
      <c r="Q70" s="251"/>
    </row>
    <row r="71" spans="2:17" ht="63.6" customHeight="1" x14ac:dyDescent="0.3">
      <c r="B71" s="281"/>
      <c r="C71" s="287"/>
      <c r="D71" s="281"/>
      <c r="E71" s="281"/>
      <c r="F71" s="251"/>
      <c r="G71" s="251"/>
      <c r="H71" s="251"/>
      <c r="I71" s="246"/>
      <c r="J71" s="249"/>
      <c r="K71" s="242"/>
      <c r="L71" s="242"/>
      <c r="M71" s="242"/>
      <c r="N71" s="243"/>
      <c r="O71" s="11" t="s">
        <v>29</v>
      </c>
      <c r="P71" s="252"/>
      <c r="Q71" s="252"/>
    </row>
    <row r="72" spans="2:17" ht="15.6" customHeight="1" x14ac:dyDescent="0.3">
      <c r="B72" s="279" t="s">
        <v>547</v>
      </c>
      <c r="C72" s="285"/>
      <c r="D72" s="279" t="s">
        <v>548</v>
      </c>
      <c r="E72" s="279" t="s">
        <v>474</v>
      </c>
      <c r="F72" s="251"/>
      <c r="G72" s="251"/>
      <c r="H72" s="251"/>
      <c r="I72" s="244">
        <f>L72+M72</f>
        <v>230000</v>
      </c>
      <c r="J72" s="247">
        <v>0</v>
      </c>
      <c r="K72" s="240">
        <v>0</v>
      </c>
      <c r="L72" s="240">
        <v>195500</v>
      </c>
      <c r="M72" s="240">
        <v>34500</v>
      </c>
      <c r="N72" s="243" t="s">
        <v>935</v>
      </c>
      <c r="O72" s="12">
        <v>80</v>
      </c>
      <c r="P72" s="250" t="s">
        <v>159</v>
      </c>
      <c r="Q72" s="250" t="s">
        <v>157</v>
      </c>
    </row>
    <row r="73" spans="2:17" ht="32.4" customHeight="1" x14ac:dyDescent="0.3">
      <c r="B73" s="280"/>
      <c r="C73" s="286"/>
      <c r="D73" s="280"/>
      <c r="E73" s="280"/>
      <c r="F73" s="251"/>
      <c r="G73" s="251"/>
      <c r="H73" s="251"/>
      <c r="I73" s="245"/>
      <c r="J73" s="248"/>
      <c r="K73" s="241"/>
      <c r="L73" s="241"/>
      <c r="M73" s="241"/>
      <c r="N73" s="243"/>
      <c r="O73" s="11" t="s">
        <v>29</v>
      </c>
      <c r="P73" s="251"/>
      <c r="Q73" s="251"/>
    </row>
    <row r="74" spans="2:17" ht="15.6" customHeight="1" x14ac:dyDescent="0.3">
      <c r="B74" s="280"/>
      <c r="C74" s="286"/>
      <c r="D74" s="280"/>
      <c r="E74" s="280"/>
      <c r="F74" s="251"/>
      <c r="G74" s="251"/>
      <c r="H74" s="251"/>
      <c r="I74" s="245"/>
      <c r="J74" s="248"/>
      <c r="K74" s="241"/>
      <c r="L74" s="241"/>
      <c r="M74" s="241"/>
      <c r="N74" s="243" t="s">
        <v>936</v>
      </c>
      <c r="O74" s="12">
        <v>80</v>
      </c>
      <c r="P74" s="251"/>
      <c r="Q74" s="251"/>
    </row>
    <row r="75" spans="2:17" ht="51.6" customHeight="1" x14ac:dyDescent="0.3">
      <c r="B75" s="280"/>
      <c r="C75" s="286"/>
      <c r="D75" s="280"/>
      <c r="E75" s="280"/>
      <c r="F75" s="251"/>
      <c r="G75" s="251"/>
      <c r="H75" s="251"/>
      <c r="I75" s="245"/>
      <c r="J75" s="248"/>
      <c r="K75" s="241"/>
      <c r="L75" s="241"/>
      <c r="M75" s="241"/>
      <c r="N75" s="243"/>
      <c r="O75" s="11" t="s">
        <v>29</v>
      </c>
      <c r="P75" s="251"/>
      <c r="Q75" s="251"/>
    </row>
    <row r="76" spans="2:17" ht="15.6" customHeight="1" x14ac:dyDescent="0.3">
      <c r="B76" s="280"/>
      <c r="C76" s="286"/>
      <c r="D76" s="280"/>
      <c r="E76" s="280"/>
      <c r="F76" s="251"/>
      <c r="G76" s="251"/>
      <c r="H76" s="251"/>
      <c r="I76" s="245"/>
      <c r="J76" s="248"/>
      <c r="K76" s="241"/>
      <c r="L76" s="241"/>
      <c r="M76" s="241"/>
      <c r="N76" s="243" t="s">
        <v>937</v>
      </c>
      <c r="O76" s="12">
        <v>2300</v>
      </c>
      <c r="P76" s="251"/>
      <c r="Q76" s="251"/>
    </row>
    <row r="77" spans="2:17" ht="51.6" customHeight="1" x14ac:dyDescent="0.3">
      <c r="B77" s="280"/>
      <c r="C77" s="286"/>
      <c r="D77" s="280"/>
      <c r="E77" s="280"/>
      <c r="F77" s="251"/>
      <c r="G77" s="251"/>
      <c r="H77" s="251"/>
      <c r="I77" s="245"/>
      <c r="J77" s="248"/>
      <c r="K77" s="241"/>
      <c r="L77" s="241"/>
      <c r="M77" s="241"/>
      <c r="N77" s="243"/>
      <c r="O77" s="11" t="s">
        <v>29</v>
      </c>
      <c r="P77" s="251"/>
      <c r="Q77" s="251"/>
    </row>
    <row r="78" spans="2:17" ht="15.6" customHeight="1" x14ac:dyDescent="0.3">
      <c r="B78" s="280"/>
      <c r="C78" s="286"/>
      <c r="D78" s="280"/>
      <c r="E78" s="280"/>
      <c r="F78" s="251"/>
      <c r="G78" s="251"/>
      <c r="H78" s="251"/>
      <c r="I78" s="245"/>
      <c r="J78" s="248"/>
      <c r="K78" s="241"/>
      <c r="L78" s="241"/>
      <c r="M78" s="241"/>
      <c r="N78" s="243" t="s">
        <v>938</v>
      </c>
      <c r="O78" s="12">
        <v>1</v>
      </c>
      <c r="P78" s="251"/>
      <c r="Q78" s="251"/>
    </row>
    <row r="79" spans="2:17" ht="65.400000000000006" customHeight="1" x14ac:dyDescent="0.3">
      <c r="B79" s="281"/>
      <c r="C79" s="287"/>
      <c r="D79" s="281"/>
      <c r="E79" s="281"/>
      <c r="F79" s="251"/>
      <c r="G79" s="251"/>
      <c r="H79" s="251"/>
      <c r="I79" s="246"/>
      <c r="J79" s="249"/>
      <c r="K79" s="242"/>
      <c r="L79" s="242"/>
      <c r="M79" s="242"/>
      <c r="N79" s="243"/>
      <c r="O79" s="11" t="s">
        <v>29</v>
      </c>
      <c r="P79" s="252"/>
      <c r="Q79" s="252"/>
    </row>
    <row r="80" spans="2:17" ht="15.6" customHeight="1" x14ac:dyDescent="0.3">
      <c r="B80" s="279" t="s">
        <v>549</v>
      </c>
      <c r="C80" s="285"/>
      <c r="D80" s="279" t="s">
        <v>550</v>
      </c>
      <c r="E80" s="279"/>
      <c r="F80" s="251"/>
      <c r="G80" s="251"/>
      <c r="H80" s="251"/>
      <c r="I80" s="244">
        <f>L80+M80</f>
        <v>400000</v>
      </c>
      <c r="J80" s="247">
        <v>0</v>
      </c>
      <c r="K80" s="240">
        <v>0</v>
      </c>
      <c r="L80" s="240">
        <v>340000</v>
      </c>
      <c r="M80" s="240">
        <v>60000</v>
      </c>
      <c r="N80" s="243" t="s">
        <v>935</v>
      </c>
      <c r="O80" s="12">
        <v>80</v>
      </c>
      <c r="P80" s="250" t="s">
        <v>159</v>
      </c>
      <c r="Q80" s="250" t="s">
        <v>190</v>
      </c>
    </row>
    <row r="81" spans="2:17" ht="32.4" customHeight="1" x14ac:dyDescent="0.3">
      <c r="B81" s="280"/>
      <c r="C81" s="286"/>
      <c r="D81" s="280"/>
      <c r="E81" s="280"/>
      <c r="F81" s="251"/>
      <c r="G81" s="251"/>
      <c r="H81" s="251"/>
      <c r="I81" s="245"/>
      <c r="J81" s="248"/>
      <c r="K81" s="241"/>
      <c r="L81" s="241"/>
      <c r="M81" s="241"/>
      <c r="N81" s="243"/>
      <c r="O81" s="11" t="s">
        <v>29</v>
      </c>
      <c r="P81" s="251"/>
      <c r="Q81" s="251"/>
    </row>
    <row r="82" spans="2:17" ht="15.6" customHeight="1" x14ac:dyDescent="0.3">
      <c r="B82" s="280"/>
      <c r="C82" s="286"/>
      <c r="D82" s="280"/>
      <c r="E82" s="280"/>
      <c r="F82" s="251"/>
      <c r="G82" s="251"/>
      <c r="H82" s="251"/>
      <c r="I82" s="245"/>
      <c r="J82" s="248"/>
      <c r="K82" s="241"/>
      <c r="L82" s="241"/>
      <c r="M82" s="241"/>
      <c r="N82" s="243" t="s">
        <v>936</v>
      </c>
      <c r="O82" s="12">
        <v>80</v>
      </c>
      <c r="P82" s="251"/>
      <c r="Q82" s="251"/>
    </row>
    <row r="83" spans="2:17" ht="51.6" customHeight="1" x14ac:dyDescent="0.3">
      <c r="B83" s="280"/>
      <c r="C83" s="286"/>
      <c r="D83" s="280"/>
      <c r="E83" s="280"/>
      <c r="F83" s="251"/>
      <c r="G83" s="251"/>
      <c r="H83" s="251"/>
      <c r="I83" s="245"/>
      <c r="J83" s="248"/>
      <c r="K83" s="241"/>
      <c r="L83" s="241"/>
      <c r="M83" s="241"/>
      <c r="N83" s="243"/>
      <c r="O83" s="11" t="s">
        <v>29</v>
      </c>
      <c r="P83" s="251"/>
      <c r="Q83" s="251"/>
    </row>
    <row r="84" spans="2:17" ht="15.6" customHeight="1" x14ac:dyDescent="0.3">
      <c r="B84" s="280"/>
      <c r="C84" s="286"/>
      <c r="D84" s="280"/>
      <c r="E84" s="280"/>
      <c r="F84" s="251"/>
      <c r="G84" s="251"/>
      <c r="H84" s="251"/>
      <c r="I84" s="245"/>
      <c r="J84" s="248"/>
      <c r="K84" s="241"/>
      <c r="L84" s="241"/>
      <c r="M84" s="241"/>
      <c r="N84" s="243" t="s">
        <v>937</v>
      </c>
      <c r="O84" s="12">
        <v>1200</v>
      </c>
      <c r="P84" s="251"/>
      <c r="Q84" s="251"/>
    </row>
    <row r="85" spans="2:17" ht="51.6" customHeight="1" x14ac:dyDescent="0.3">
      <c r="B85" s="280"/>
      <c r="C85" s="286"/>
      <c r="D85" s="280"/>
      <c r="E85" s="280"/>
      <c r="F85" s="251"/>
      <c r="G85" s="251"/>
      <c r="H85" s="251"/>
      <c r="I85" s="245"/>
      <c r="J85" s="248"/>
      <c r="K85" s="241"/>
      <c r="L85" s="241"/>
      <c r="M85" s="241"/>
      <c r="N85" s="243"/>
      <c r="O85" s="11" t="s">
        <v>29</v>
      </c>
      <c r="P85" s="251"/>
      <c r="Q85" s="251"/>
    </row>
    <row r="86" spans="2:17" ht="15.6" customHeight="1" x14ac:dyDescent="0.3">
      <c r="B86" s="280"/>
      <c r="C86" s="286"/>
      <c r="D86" s="280"/>
      <c r="E86" s="280"/>
      <c r="F86" s="251"/>
      <c r="G86" s="251"/>
      <c r="H86" s="251"/>
      <c r="I86" s="245"/>
      <c r="J86" s="248"/>
      <c r="K86" s="241"/>
      <c r="L86" s="241"/>
      <c r="M86" s="241"/>
      <c r="N86" s="243" t="s">
        <v>938</v>
      </c>
      <c r="O86" s="12">
        <v>1</v>
      </c>
      <c r="P86" s="251"/>
      <c r="Q86" s="251"/>
    </row>
    <row r="87" spans="2:17" ht="65.400000000000006" customHeight="1" x14ac:dyDescent="0.3">
      <c r="B87" s="281"/>
      <c r="C87" s="287"/>
      <c r="D87" s="281"/>
      <c r="E87" s="281"/>
      <c r="F87" s="251"/>
      <c r="G87" s="251"/>
      <c r="H87" s="251"/>
      <c r="I87" s="246"/>
      <c r="J87" s="249"/>
      <c r="K87" s="242"/>
      <c r="L87" s="242"/>
      <c r="M87" s="242"/>
      <c r="N87" s="243"/>
      <c r="O87" s="11" t="s">
        <v>29</v>
      </c>
      <c r="P87" s="252"/>
      <c r="Q87" s="252"/>
    </row>
    <row r="88" spans="2:17" ht="15.6" customHeight="1" x14ac:dyDescent="0.3">
      <c r="B88" s="279" t="s">
        <v>551</v>
      </c>
      <c r="C88" s="285"/>
      <c r="D88" s="279" t="s">
        <v>552</v>
      </c>
      <c r="E88" s="279" t="s">
        <v>479</v>
      </c>
      <c r="F88" s="251"/>
      <c r="G88" s="251"/>
      <c r="H88" s="251"/>
      <c r="I88" s="244">
        <f>L88+M88</f>
        <v>306000</v>
      </c>
      <c r="J88" s="247">
        <v>0</v>
      </c>
      <c r="K88" s="240">
        <v>0</v>
      </c>
      <c r="L88" s="240">
        <v>260100</v>
      </c>
      <c r="M88" s="240">
        <v>45900</v>
      </c>
      <c r="N88" s="243" t="s">
        <v>935</v>
      </c>
      <c r="O88" s="12">
        <v>80</v>
      </c>
      <c r="P88" s="250" t="s">
        <v>156</v>
      </c>
      <c r="Q88" s="250" t="s">
        <v>157</v>
      </c>
    </row>
    <row r="89" spans="2:17" ht="32.4" customHeight="1" x14ac:dyDescent="0.3">
      <c r="B89" s="280"/>
      <c r="C89" s="286"/>
      <c r="D89" s="280"/>
      <c r="E89" s="280"/>
      <c r="F89" s="251"/>
      <c r="G89" s="251"/>
      <c r="H89" s="251"/>
      <c r="I89" s="245"/>
      <c r="J89" s="248"/>
      <c r="K89" s="241"/>
      <c r="L89" s="241"/>
      <c r="M89" s="241"/>
      <c r="N89" s="243"/>
      <c r="O89" s="11" t="s">
        <v>29</v>
      </c>
      <c r="P89" s="251"/>
      <c r="Q89" s="251"/>
    </row>
    <row r="90" spans="2:17" ht="27.6" customHeight="1" x14ac:dyDescent="0.3">
      <c r="B90" s="280"/>
      <c r="C90" s="286"/>
      <c r="D90" s="280"/>
      <c r="E90" s="280"/>
      <c r="F90" s="251"/>
      <c r="G90" s="251"/>
      <c r="H90" s="251"/>
      <c r="I90" s="245"/>
      <c r="J90" s="248"/>
      <c r="K90" s="241"/>
      <c r="L90" s="241"/>
      <c r="M90" s="241"/>
      <c r="N90" s="243" t="s">
        <v>936</v>
      </c>
      <c r="O90" s="12">
        <v>80</v>
      </c>
      <c r="P90" s="251"/>
      <c r="Q90" s="251"/>
    </row>
    <row r="91" spans="2:17" ht="25.2" customHeight="1" x14ac:dyDescent="0.3">
      <c r="B91" s="280"/>
      <c r="C91" s="286"/>
      <c r="D91" s="280"/>
      <c r="E91" s="280"/>
      <c r="F91" s="251"/>
      <c r="G91" s="251"/>
      <c r="H91" s="251"/>
      <c r="I91" s="245"/>
      <c r="J91" s="248"/>
      <c r="K91" s="241"/>
      <c r="L91" s="241"/>
      <c r="M91" s="241"/>
      <c r="N91" s="243"/>
      <c r="O91" s="11" t="s">
        <v>29</v>
      </c>
      <c r="P91" s="251"/>
      <c r="Q91" s="251"/>
    </row>
    <row r="92" spans="2:17" ht="24" customHeight="1" x14ac:dyDescent="0.3">
      <c r="B92" s="280"/>
      <c r="C92" s="286"/>
      <c r="D92" s="280"/>
      <c r="E92" s="280"/>
      <c r="F92" s="251"/>
      <c r="G92" s="251"/>
      <c r="H92" s="251"/>
      <c r="I92" s="245"/>
      <c r="J92" s="248"/>
      <c r="K92" s="241"/>
      <c r="L92" s="241"/>
      <c r="M92" s="241"/>
      <c r="N92" s="243" t="s">
        <v>937</v>
      </c>
      <c r="O92" s="12">
        <v>2362</v>
      </c>
      <c r="P92" s="251"/>
      <c r="Q92" s="251"/>
    </row>
    <row r="93" spans="2:17" ht="19.8" customHeight="1" x14ac:dyDescent="0.3">
      <c r="B93" s="280"/>
      <c r="C93" s="286"/>
      <c r="D93" s="280"/>
      <c r="E93" s="280"/>
      <c r="F93" s="251"/>
      <c r="G93" s="251"/>
      <c r="H93" s="251"/>
      <c r="I93" s="245"/>
      <c r="J93" s="248"/>
      <c r="K93" s="241"/>
      <c r="L93" s="241"/>
      <c r="M93" s="241"/>
      <c r="N93" s="243"/>
      <c r="O93" s="11" t="s">
        <v>29</v>
      </c>
      <c r="P93" s="251"/>
      <c r="Q93" s="251"/>
    </row>
    <row r="94" spans="2:17" ht="15.6" customHeight="1" x14ac:dyDescent="0.3">
      <c r="B94" s="280"/>
      <c r="C94" s="286"/>
      <c r="D94" s="280"/>
      <c r="E94" s="280"/>
      <c r="F94" s="251"/>
      <c r="G94" s="251"/>
      <c r="H94" s="251"/>
      <c r="I94" s="245"/>
      <c r="J94" s="248"/>
      <c r="K94" s="241"/>
      <c r="L94" s="241"/>
      <c r="M94" s="241"/>
      <c r="N94" s="243" t="s">
        <v>938</v>
      </c>
      <c r="O94" s="12">
        <v>1</v>
      </c>
      <c r="P94" s="251"/>
      <c r="Q94" s="251"/>
    </row>
    <row r="95" spans="2:17" ht="53.4" customHeight="1" x14ac:dyDescent="0.3">
      <c r="B95" s="281"/>
      <c r="C95" s="287"/>
      <c r="D95" s="281"/>
      <c r="E95" s="281"/>
      <c r="F95" s="251"/>
      <c r="G95" s="251"/>
      <c r="H95" s="251"/>
      <c r="I95" s="246"/>
      <c r="J95" s="249"/>
      <c r="K95" s="242"/>
      <c r="L95" s="242"/>
      <c r="M95" s="242"/>
      <c r="N95" s="243"/>
      <c r="O95" s="11" t="s">
        <v>29</v>
      </c>
      <c r="P95" s="252"/>
      <c r="Q95" s="252"/>
    </row>
    <row r="96" spans="2:17" ht="15.6" customHeight="1" x14ac:dyDescent="0.3">
      <c r="B96" s="279" t="s">
        <v>553</v>
      </c>
      <c r="C96" s="285"/>
      <c r="D96" s="279" t="s">
        <v>554</v>
      </c>
      <c r="E96" s="279" t="s">
        <v>483</v>
      </c>
      <c r="F96" s="251"/>
      <c r="G96" s="251"/>
      <c r="H96" s="251"/>
      <c r="I96" s="244">
        <f>L96+M96</f>
        <v>300000</v>
      </c>
      <c r="J96" s="247">
        <v>0</v>
      </c>
      <c r="K96" s="240">
        <v>0</v>
      </c>
      <c r="L96" s="240">
        <v>255000</v>
      </c>
      <c r="M96" s="240">
        <v>45000</v>
      </c>
      <c r="N96" s="243" t="s">
        <v>935</v>
      </c>
      <c r="O96" s="12">
        <v>80</v>
      </c>
      <c r="P96" s="250" t="s">
        <v>151</v>
      </c>
      <c r="Q96" s="250" t="s">
        <v>800</v>
      </c>
    </row>
    <row r="97" spans="2:20" ht="32.4" customHeight="1" x14ac:dyDescent="0.3">
      <c r="B97" s="280"/>
      <c r="C97" s="286"/>
      <c r="D97" s="280"/>
      <c r="E97" s="280"/>
      <c r="F97" s="251"/>
      <c r="G97" s="251"/>
      <c r="H97" s="251"/>
      <c r="I97" s="245"/>
      <c r="J97" s="248"/>
      <c r="K97" s="241"/>
      <c r="L97" s="241"/>
      <c r="M97" s="241"/>
      <c r="N97" s="243"/>
      <c r="O97" s="11" t="s">
        <v>29</v>
      </c>
      <c r="P97" s="251"/>
      <c r="Q97" s="251"/>
    </row>
    <row r="98" spans="2:20" ht="15.6" customHeight="1" x14ac:dyDescent="0.3">
      <c r="B98" s="280"/>
      <c r="C98" s="286"/>
      <c r="D98" s="280"/>
      <c r="E98" s="280"/>
      <c r="F98" s="251"/>
      <c r="G98" s="251"/>
      <c r="H98" s="251"/>
      <c r="I98" s="245"/>
      <c r="J98" s="248"/>
      <c r="K98" s="241"/>
      <c r="L98" s="241"/>
      <c r="M98" s="241"/>
      <c r="N98" s="243" t="s">
        <v>936</v>
      </c>
      <c r="O98" s="12">
        <v>80</v>
      </c>
      <c r="P98" s="251"/>
      <c r="Q98" s="251"/>
    </row>
    <row r="99" spans="2:20" ht="33" customHeight="1" x14ac:dyDescent="0.3">
      <c r="B99" s="280"/>
      <c r="C99" s="286"/>
      <c r="D99" s="280"/>
      <c r="E99" s="280"/>
      <c r="F99" s="251"/>
      <c r="G99" s="251"/>
      <c r="H99" s="251"/>
      <c r="I99" s="245"/>
      <c r="J99" s="248"/>
      <c r="K99" s="241"/>
      <c r="L99" s="241"/>
      <c r="M99" s="241"/>
      <c r="N99" s="243"/>
      <c r="O99" s="11" t="s">
        <v>29</v>
      </c>
      <c r="P99" s="251"/>
      <c r="Q99" s="251"/>
    </row>
    <row r="100" spans="2:20" ht="15.6" customHeight="1" x14ac:dyDescent="0.3">
      <c r="B100" s="280"/>
      <c r="C100" s="286"/>
      <c r="D100" s="280"/>
      <c r="E100" s="280"/>
      <c r="F100" s="251"/>
      <c r="G100" s="251"/>
      <c r="H100" s="251"/>
      <c r="I100" s="245"/>
      <c r="J100" s="248"/>
      <c r="K100" s="241"/>
      <c r="L100" s="241"/>
      <c r="M100" s="241"/>
      <c r="N100" s="243" t="s">
        <v>937</v>
      </c>
      <c r="O100" s="12">
        <v>590</v>
      </c>
      <c r="P100" s="251"/>
      <c r="Q100" s="251"/>
    </row>
    <row r="101" spans="2:20" ht="22.2" customHeight="1" x14ac:dyDescent="0.3">
      <c r="B101" s="280"/>
      <c r="C101" s="286"/>
      <c r="D101" s="280"/>
      <c r="E101" s="280"/>
      <c r="F101" s="251"/>
      <c r="G101" s="251"/>
      <c r="H101" s="251"/>
      <c r="I101" s="245"/>
      <c r="J101" s="248"/>
      <c r="K101" s="241"/>
      <c r="L101" s="241"/>
      <c r="M101" s="241"/>
      <c r="N101" s="243"/>
      <c r="O101" s="11" t="s">
        <v>29</v>
      </c>
      <c r="P101" s="251"/>
      <c r="Q101" s="251"/>
    </row>
    <row r="102" spans="2:20" ht="15.6" customHeight="1" x14ac:dyDescent="0.3">
      <c r="B102" s="280"/>
      <c r="C102" s="286"/>
      <c r="D102" s="280"/>
      <c r="E102" s="280"/>
      <c r="F102" s="251"/>
      <c r="G102" s="251"/>
      <c r="H102" s="251"/>
      <c r="I102" s="245"/>
      <c r="J102" s="248"/>
      <c r="K102" s="241"/>
      <c r="L102" s="241"/>
      <c r="M102" s="241"/>
      <c r="N102" s="243" t="s">
        <v>938</v>
      </c>
      <c r="O102" s="12">
        <v>1</v>
      </c>
      <c r="P102" s="251"/>
      <c r="Q102" s="251"/>
    </row>
    <row r="103" spans="2:20" ht="54.6" customHeight="1" x14ac:dyDescent="0.3">
      <c r="B103" s="281"/>
      <c r="C103" s="287"/>
      <c r="D103" s="281"/>
      <c r="E103" s="281"/>
      <c r="F103" s="252"/>
      <c r="G103" s="252"/>
      <c r="H103" s="252"/>
      <c r="I103" s="246"/>
      <c r="J103" s="249"/>
      <c r="K103" s="242"/>
      <c r="L103" s="242"/>
      <c r="M103" s="242"/>
      <c r="N103" s="243"/>
      <c r="O103" s="11" t="s">
        <v>29</v>
      </c>
      <c r="P103" s="252"/>
      <c r="Q103" s="252"/>
    </row>
    <row r="104" spans="2:20" ht="15.6" customHeight="1" x14ac:dyDescent="0.3">
      <c r="B104" s="412" t="s">
        <v>526</v>
      </c>
      <c r="C104" s="412"/>
      <c r="D104" s="412"/>
      <c r="E104" s="412"/>
      <c r="F104" s="412"/>
      <c r="G104" s="412"/>
      <c r="H104" s="412"/>
      <c r="I104" s="208">
        <f>SUM(I56:I103)</f>
        <v>1705013.85</v>
      </c>
      <c r="J104" s="208">
        <f t="shared" ref="J104:M104" si="1">SUM(J56:J103)</f>
        <v>0</v>
      </c>
      <c r="K104" s="208">
        <f t="shared" si="1"/>
        <v>0</v>
      </c>
      <c r="L104" s="208">
        <f t="shared" si="1"/>
        <v>1449261.77</v>
      </c>
      <c r="M104" s="208">
        <f t="shared" si="1"/>
        <v>255752.08000000002</v>
      </c>
      <c r="N104" s="277"/>
      <c r="O104" s="277"/>
      <c r="P104" s="277"/>
      <c r="Q104" s="278"/>
    </row>
    <row r="105" spans="2:20" ht="15.6" x14ac:dyDescent="0.3">
      <c r="B105" s="17"/>
      <c r="C105" s="16"/>
      <c r="D105" s="17"/>
      <c r="E105" s="16"/>
      <c r="F105" s="16"/>
      <c r="G105" s="17"/>
      <c r="H105" s="16"/>
      <c r="I105" s="20"/>
      <c r="J105" s="16"/>
      <c r="K105" s="21"/>
      <c r="L105" s="21"/>
      <c r="M105" s="21"/>
      <c r="N105" s="17"/>
      <c r="O105" s="15"/>
      <c r="P105" s="17"/>
      <c r="Q105" s="17"/>
    </row>
    <row r="106" spans="2:20" ht="15.6" x14ac:dyDescent="0.3">
      <c r="B106" s="262" t="s">
        <v>132</v>
      </c>
      <c r="C106" s="262" t="s">
        <v>133</v>
      </c>
      <c r="D106" s="262" t="s">
        <v>134</v>
      </c>
      <c r="E106" s="262" t="s">
        <v>135</v>
      </c>
      <c r="F106" s="262" t="s">
        <v>136</v>
      </c>
      <c r="G106" s="262" t="s">
        <v>137</v>
      </c>
      <c r="H106" s="262" t="s">
        <v>138</v>
      </c>
      <c r="I106" s="262" t="s">
        <v>139</v>
      </c>
      <c r="J106" s="262"/>
      <c r="K106" s="262"/>
      <c r="L106" s="262"/>
      <c r="M106" s="262"/>
      <c r="N106" s="262" t="s">
        <v>6</v>
      </c>
      <c r="O106" s="262"/>
      <c r="P106" s="262" t="s">
        <v>140</v>
      </c>
      <c r="Q106" s="262" t="s">
        <v>141</v>
      </c>
    </row>
    <row r="107" spans="2:20" ht="15.6" x14ac:dyDescent="0.3">
      <c r="B107" s="262"/>
      <c r="C107" s="262"/>
      <c r="D107" s="262"/>
      <c r="E107" s="262"/>
      <c r="F107" s="262"/>
      <c r="G107" s="262"/>
      <c r="H107" s="262"/>
      <c r="I107" s="262" t="s">
        <v>88</v>
      </c>
      <c r="J107" s="262" t="s">
        <v>142</v>
      </c>
      <c r="K107" s="262"/>
      <c r="L107" s="262"/>
      <c r="M107" s="262" t="s">
        <v>143</v>
      </c>
      <c r="N107" s="262" t="s">
        <v>144</v>
      </c>
      <c r="O107" s="262" t="s">
        <v>145</v>
      </c>
      <c r="P107" s="262"/>
      <c r="Q107" s="262"/>
    </row>
    <row r="108" spans="2:20" ht="93.6" x14ac:dyDescent="0.3">
      <c r="B108" s="262"/>
      <c r="C108" s="262"/>
      <c r="D108" s="262"/>
      <c r="E108" s="262"/>
      <c r="F108" s="262"/>
      <c r="G108" s="262"/>
      <c r="H108" s="262"/>
      <c r="I108" s="262"/>
      <c r="J108" s="3" t="s">
        <v>146</v>
      </c>
      <c r="K108" s="3" t="s">
        <v>147</v>
      </c>
      <c r="L108" s="3" t="s">
        <v>148</v>
      </c>
      <c r="M108" s="262"/>
      <c r="N108" s="262"/>
      <c r="O108" s="262"/>
      <c r="P108" s="262"/>
      <c r="Q108" s="262"/>
    </row>
    <row r="109" spans="2:20" ht="15.6" x14ac:dyDescent="0.3">
      <c r="B109" s="4">
        <v>1</v>
      </c>
      <c r="C109" s="4">
        <v>2</v>
      </c>
      <c r="D109" s="4">
        <v>3</v>
      </c>
      <c r="E109" s="4">
        <v>4</v>
      </c>
      <c r="F109" s="4">
        <v>5</v>
      </c>
      <c r="G109" s="4">
        <v>6</v>
      </c>
      <c r="H109" s="4">
        <v>7</v>
      </c>
      <c r="I109" s="4">
        <v>8</v>
      </c>
      <c r="J109" s="4">
        <v>9</v>
      </c>
      <c r="K109" s="4">
        <v>10</v>
      </c>
      <c r="L109" s="4">
        <v>11</v>
      </c>
      <c r="M109" s="4">
        <v>12</v>
      </c>
      <c r="N109" s="4">
        <v>13</v>
      </c>
      <c r="O109" s="4">
        <v>14</v>
      </c>
      <c r="P109" s="4">
        <v>15</v>
      </c>
      <c r="Q109" s="4">
        <v>16</v>
      </c>
    </row>
    <row r="110" spans="2:20" ht="15.6" customHeight="1" x14ac:dyDescent="0.3">
      <c r="B110" s="279" t="s">
        <v>555</v>
      </c>
      <c r="C110" s="250" t="s">
        <v>149</v>
      </c>
      <c r="D110" s="279" t="s">
        <v>462</v>
      </c>
      <c r="E110" s="279" t="s">
        <v>556</v>
      </c>
      <c r="F110" s="250" t="s">
        <v>464</v>
      </c>
      <c r="G110" s="250" t="s">
        <v>520</v>
      </c>
      <c r="H110" s="250" t="s">
        <v>150</v>
      </c>
      <c r="I110" s="427">
        <f>SUM(I118:I149)</f>
        <v>7108537.96</v>
      </c>
      <c r="J110" s="427">
        <f t="shared" ref="J110:M110" si="2">SUM(J118:J149)</f>
        <v>0</v>
      </c>
      <c r="K110" s="427">
        <f t="shared" si="2"/>
        <v>0</v>
      </c>
      <c r="L110" s="427">
        <f t="shared" si="2"/>
        <v>5776073.6099999994</v>
      </c>
      <c r="M110" s="427">
        <f t="shared" si="2"/>
        <v>1332464.3500000001</v>
      </c>
      <c r="N110" s="243" t="s">
        <v>557</v>
      </c>
      <c r="O110" s="13">
        <f>O118+O122+O126+O130+O138+O142+O146</f>
        <v>1516</v>
      </c>
      <c r="P110" s="250" t="s">
        <v>156</v>
      </c>
      <c r="Q110" s="250" t="s">
        <v>795</v>
      </c>
    </row>
    <row r="111" spans="2:20" ht="33" customHeight="1" x14ac:dyDescent="0.3">
      <c r="B111" s="280"/>
      <c r="C111" s="251"/>
      <c r="D111" s="280"/>
      <c r="E111" s="280"/>
      <c r="F111" s="251"/>
      <c r="G111" s="251"/>
      <c r="H111" s="251"/>
      <c r="I111" s="428"/>
      <c r="J111" s="428"/>
      <c r="K111" s="428"/>
      <c r="L111" s="428"/>
      <c r="M111" s="428"/>
      <c r="N111" s="243"/>
      <c r="O111" s="11" t="s">
        <v>29</v>
      </c>
      <c r="P111" s="251"/>
      <c r="Q111" s="251"/>
      <c r="S111" s="26"/>
      <c r="T111" s="25"/>
    </row>
    <row r="112" spans="2:20" ht="15.6" customHeight="1" x14ac:dyDescent="0.3">
      <c r="B112" s="280"/>
      <c r="C112" s="251"/>
      <c r="D112" s="280"/>
      <c r="E112" s="280"/>
      <c r="F112" s="251"/>
      <c r="G112" s="251"/>
      <c r="H112" s="251"/>
      <c r="I112" s="428"/>
      <c r="J112" s="428"/>
      <c r="K112" s="428"/>
      <c r="L112" s="428"/>
      <c r="M112" s="428"/>
      <c r="N112" s="243" t="s">
        <v>558</v>
      </c>
      <c r="O112" s="13">
        <f>O120+O124+O128+O132+O140+O144+O148</f>
        <v>1502</v>
      </c>
      <c r="P112" s="251"/>
      <c r="Q112" s="251"/>
      <c r="S112" s="26"/>
    </row>
    <row r="113" spans="2:19" ht="35.4" customHeight="1" x14ac:dyDescent="0.3">
      <c r="B113" s="280"/>
      <c r="C113" s="251"/>
      <c r="D113" s="280"/>
      <c r="E113" s="280"/>
      <c r="F113" s="251"/>
      <c r="G113" s="251"/>
      <c r="H113" s="251"/>
      <c r="I113" s="428"/>
      <c r="J113" s="428"/>
      <c r="K113" s="428"/>
      <c r="L113" s="428"/>
      <c r="M113" s="428"/>
      <c r="N113" s="243"/>
      <c r="O113" s="11" t="s">
        <v>29</v>
      </c>
      <c r="P113" s="251"/>
      <c r="Q113" s="251"/>
    </row>
    <row r="114" spans="2:19" ht="15.6" customHeight="1" x14ac:dyDescent="0.3">
      <c r="B114" s="280"/>
      <c r="C114" s="251"/>
      <c r="D114" s="280"/>
      <c r="E114" s="280"/>
      <c r="F114" s="251"/>
      <c r="G114" s="251"/>
      <c r="H114" s="251"/>
      <c r="I114" s="428"/>
      <c r="J114" s="428"/>
      <c r="K114" s="428"/>
      <c r="L114" s="428"/>
      <c r="M114" s="428"/>
      <c r="N114" s="243" t="s">
        <v>559</v>
      </c>
      <c r="O114" s="13">
        <f>O134</f>
        <v>80</v>
      </c>
      <c r="P114" s="251"/>
      <c r="Q114" s="251"/>
      <c r="S114" s="26"/>
    </row>
    <row r="115" spans="2:19" ht="35.4" customHeight="1" x14ac:dyDescent="0.3">
      <c r="B115" s="280"/>
      <c r="C115" s="251"/>
      <c r="D115" s="280"/>
      <c r="E115" s="280"/>
      <c r="F115" s="251"/>
      <c r="G115" s="251"/>
      <c r="H115" s="251"/>
      <c r="I115" s="428"/>
      <c r="J115" s="428"/>
      <c r="K115" s="428"/>
      <c r="L115" s="428"/>
      <c r="M115" s="428"/>
      <c r="N115" s="243"/>
      <c r="O115" s="11" t="s">
        <v>29</v>
      </c>
      <c r="P115" s="251"/>
      <c r="Q115" s="251"/>
    </row>
    <row r="116" spans="2:19" ht="15.6" customHeight="1" x14ac:dyDescent="0.3">
      <c r="B116" s="280"/>
      <c r="C116" s="251"/>
      <c r="D116" s="280"/>
      <c r="E116" s="280"/>
      <c r="F116" s="251"/>
      <c r="G116" s="251"/>
      <c r="H116" s="251"/>
      <c r="I116" s="428"/>
      <c r="J116" s="428"/>
      <c r="K116" s="428"/>
      <c r="L116" s="428"/>
      <c r="M116" s="428"/>
      <c r="N116" s="243" t="s">
        <v>560</v>
      </c>
      <c r="O116" s="13">
        <f>O136</f>
        <v>26</v>
      </c>
      <c r="P116" s="251"/>
      <c r="Q116" s="251"/>
      <c r="S116" s="26"/>
    </row>
    <row r="117" spans="2:19" ht="19.8" customHeight="1" x14ac:dyDescent="0.3">
      <c r="B117" s="281"/>
      <c r="C117" s="251"/>
      <c r="D117" s="281"/>
      <c r="E117" s="281"/>
      <c r="F117" s="251"/>
      <c r="G117" s="251"/>
      <c r="H117" s="251"/>
      <c r="I117" s="429"/>
      <c r="J117" s="429"/>
      <c r="K117" s="429"/>
      <c r="L117" s="429"/>
      <c r="M117" s="429"/>
      <c r="N117" s="243"/>
      <c r="O117" s="11" t="s">
        <v>29</v>
      </c>
      <c r="P117" s="252"/>
      <c r="Q117" s="252"/>
    </row>
    <row r="118" spans="2:19" ht="18" customHeight="1" x14ac:dyDescent="0.3">
      <c r="B118" s="279" t="s">
        <v>905</v>
      </c>
      <c r="C118" s="251"/>
      <c r="D118" s="279" t="s">
        <v>544</v>
      </c>
      <c r="E118" s="279" t="s">
        <v>561</v>
      </c>
      <c r="F118" s="251"/>
      <c r="G118" s="251"/>
      <c r="H118" s="251"/>
      <c r="I118" s="244">
        <f>SUM(J118:M121)</f>
        <v>398130.58999999997</v>
      </c>
      <c r="J118" s="247">
        <v>0</v>
      </c>
      <c r="K118" s="240">
        <v>0</v>
      </c>
      <c r="L118" s="240">
        <v>338411</v>
      </c>
      <c r="M118" s="240">
        <v>59719.59</v>
      </c>
      <c r="N118" s="243" t="s">
        <v>557</v>
      </c>
      <c r="O118" s="12">
        <v>181</v>
      </c>
      <c r="P118" s="250" t="s">
        <v>156</v>
      </c>
      <c r="Q118" s="250" t="s">
        <v>158</v>
      </c>
    </row>
    <row r="119" spans="2:19" ht="39.6" customHeight="1" x14ac:dyDescent="0.3">
      <c r="B119" s="280"/>
      <c r="C119" s="251"/>
      <c r="D119" s="280"/>
      <c r="E119" s="337"/>
      <c r="F119" s="251"/>
      <c r="G119" s="251"/>
      <c r="H119" s="251"/>
      <c r="I119" s="245"/>
      <c r="J119" s="248"/>
      <c r="K119" s="241"/>
      <c r="L119" s="241"/>
      <c r="M119" s="241"/>
      <c r="N119" s="243"/>
      <c r="O119" s="11" t="s">
        <v>29</v>
      </c>
      <c r="P119" s="251"/>
      <c r="Q119" s="251"/>
    </row>
    <row r="120" spans="2:19" ht="16.2" customHeight="1" x14ac:dyDescent="0.3">
      <c r="B120" s="280"/>
      <c r="C120" s="251"/>
      <c r="D120" s="280"/>
      <c r="E120" s="337"/>
      <c r="F120" s="251"/>
      <c r="G120" s="251"/>
      <c r="H120" s="251"/>
      <c r="I120" s="245"/>
      <c r="J120" s="248"/>
      <c r="K120" s="241"/>
      <c r="L120" s="241"/>
      <c r="M120" s="241"/>
      <c r="N120" s="243" t="s">
        <v>558</v>
      </c>
      <c r="O120" s="12">
        <v>181</v>
      </c>
      <c r="P120" s="251"/>
      <c r="Q120" s="251"/>
    </row>
    <row r="121" spans="2:19" ht="32.4" customHeight="1" x14ac:dyDescent="0.3">
      <c r="B121" s="280"/>
      <c r="C121" s="251"/>
      <c r="D121" s="280"/>
      <c r="E121" s="337"/>
      <c r="F121" s="251"/>
      <c r="G121" s="251"/>
      <c r="H121" s="251"/>
      <c r="I121" s="246"/>
      <c r="J121" s="249"/>
      <c r="K121" s="242"/>
      <c r="L121" s="242"/>
      <c r="M121" s="242"/>
      <c r="N121" s="243"/>
      <c r="O121" s="11" t="s">
        <v>29</v>
      </c>
      <c r="P121" s="252"/>
      <c r="Q121" s="252"/>
    </row>
    <row r="122" spans="2:19" ht="15.6" customHeight="1" x14ac:dyDescent="0.3">
      <c r="B122" s="279" t="s">
        <v>562</v>
      </c>
      <c r="C122" s="251"/>
      <c r="D122" s="279" t="s">
        <v>546</v>
      </c>
      <c r="E122" s="279" t="s">
        <v>563</v>
      </c>
      <c r="F122" s="251"/>
      <c r="G122" s="251"/>
      <c r="H122" s="251"/>
      <c r="I122" s="244">
        <f>SUM(J122:M125)</f>
        <v>2224347.5</v>
      </c>
      <c r="J122" s="247">
        <v>0</v>
      </c>
      <c r="K122" s="240">
        <v>0</v>
      </c>
      <c r="L122" s="240">
        <v>1890695.37</v>
      </c>
      <c r="M122" s="240">
        <v>333652.13</v>
      </c>
      <c r="N122" s="243" t="s">
        <v>557</v>
      </c>
      <c r="O122" s="12">
        <v>84</v>
      </c>
      <c r="P122" s="250" t="s">
        <v>151</v>
      </c>
      <c r="Q122" s="250" t="s">
        <v>190</v>
      </c>
    </row>
    <row r="123" spans="2:19" ht="32.4" customHeight="1" x14ac:dyDescent="0.3">
      <c r="B123" s="280"/>
      <c r="C123" s="251"/>
      <c r="D123" s="280"/>
      <c r="E123" s="280"/>
      <c r="F123" s="251"/>
      <c r="G123" s="251"/>
      <c r="H123" s="251"/>
      <c r="I123" s="245"/>
      <c r="J123" s="248"/>
      <c r="K123" s="241"/>
      <c r="L123" s="241"/>
      <c r="M123" s="241"/>
      <c r="N123" s="243"/>
      <c r="O123" s="11" t="s">
        <v>29</v>
      </c>
      <c r="P123" s="251"/>
      <c r="Q123" s="251"/>
    </row>
    <row r="124" spans="2:19" ht="15.6" customHeight="1" x14ac:dyDescent="0.3">
      <c r="B124" s="280"/>
      <c r="C124" s="251"/>
      <c r="D124" s="280"/>
      <c r="E124" s="280"/>
      <c r="F124" s="251"/>
      <c r="G124" s="251"/>
      <c r="H124" s="251"/>
      <c r="I124" s="245"/>
      <c r="J124" s="248"/>
      <c r="K124" s="241"/>
      <c r="L124" s="241"/>
      <c r="M124" s="241"/>
      <c r="N124" s="243" t="s">
        <v>558</v>
      </c>
      <c r="O124" s="12">
        <v>84</v>
      </c>
      <c r="P124" s="251"/>
      <c r="Q124" s="251"/>
    </row>
    <row r="125" spans="2:19" ht="34.799999999999997" customHeight="1" x14ac:dyDescent="0.3">
      <c r="B125" s="280"/>
      <c r="C125" s="251"/>
      <c r="D125" s="280"/>
      <c r="E125" s="281"/>
      <c r="F125" s="251"/>
      <c r="G125" s="251"/>
      <c r="H125" s="251"/>
      <c r="I125" s="246"/>
      <c r="J125" s="249"/>
      <c r="K125" s="242"/>
      <c r="L125" s="242"/>
      <c r="M125" s="242"/>
      <c r="N125" s="243"/>
      <c r="O125" s="11" t="s">
        <v>29</v>
      </c>
      <c r="P125" s="252"/>
      <c r="Q125" s="252"/>
    </row>
    <row r="126" spans="2:19" ht="15.6" customHeight="1" x14ac:dyDescent="0.3">
      <c r="B126" s="280"/>
      <c r="C126" s="251"/>
      <c r="D126" s="280"/>
      <c r="E126" s="279" t="s">
        <v>564</v>
      </c>
      <c r="F126" s="251"/>
      <c r="G126" s="251"/>
      <c r="H126" s="251"/>
      <c r="I126" s="244">
        <f>L126+M126</f>
        <v>46000</v>
      </c>
      <c r="J126" s="247">
        <v>0</v>
      </c>
      <c r="K126" s="240">
        <v>0</v>
      </c>
      <c r="L126" s="240">
        <v>39100</v>
      </c>
      <c r="M126" s="240">
        <v>6900</v>
      </c>
      <c r="N126" s="243" t="s">
        <v>557</v>
      </c>
      <c r="O126" s="12">
        <v>150</v>
      </c>
      <c r="P126" s="250" t="s">
        <v>151</v>
      </c>
      <c r="Q126" s="250" t="s">
        <v>190</v>
      </c>
    </row>
    <row r="127" spans="2:19" ht="32.4" customHeight="1" x14ac:dyDescent="0.3">
      <c r="B127" s="280"/>
      <c r="C127" s="251"/>
      <c r="D127" s="280"/>
      <c r="E127" s="280"/>
      <c r="F127" s="251"/>
      <c r="G127" s="251"/>
      <c r="H127" s="251"/>
      <c r="I127" s="245"/>
      <c r="J127" s="248"/>
      <c r="K127" s="241"/>
      <c r="L127" s="241"/>
      <c r="M127" s="241"/>
      <c r="N127" s="243"/>
      <c r="O127" s="11" t="s">
        <v>29</v>
      </c>
      <c r="P127" s="251"/>
      <c r="Q127" s="251"/>
    </row>
    <row r="128" spans="2:19" ht="15.6" customHeight="1" x14ac:dyDescent="0.3">
      <c r="B128" s="280"/>
      <c r="C128" s="251"/>
      <c r="D128" s="280"/>
      <c r="E128" s="280"/>
      <c r="F128" s="251"/>
      <c r="G128" s="251"/>
      <c r="H128" s="251"/>
      <c r="I128" s="245"/>
      <c r="J128" s="248"/>
      <c r="K128" s="241"/>
      <c r="L128" s="241"/>
      <c r="M128" s="241"/>
      <c r="N128" s="243" t="s">
        <v>558</v>
      </c>
      <c r="O128" s="12">
        <v>150</v>
      </c>
      <c r="P128" s="251"/>
      <c r="Q128" s="251"/>
    </row>
    <row r="129" spans="2:17" ht="33.6" customHeight="1" x14ac:dyDescent="0.3">
      <c r="B129" s="281"/>
      <c r="C129" s="251"/>
      <c r="D129" s="281"/>
      <c r="E129" s="281"/>
      <c r="F129" s="251"/>
      <c r="G129" s="251"/>
      <c r="H129" s="251"/>
      <c r="I129" s="246"/>
      <c r="J129" s="249"/>
      <c r="K129" s="242"/>
      <c r="L129" s="242"/>
      <c r="M129" s="242"/>
      <c r="N129" s="243"/>
      <c r="O129" s="11" t="s">
        <v>29</v>
      </c>
      <c r="P129" s="252"/>
      <c r="Q129" s="252"/>
    </row>
    <row r="130" spans="2:17" ht="15.6" customHeight="1" x14ac:dyDescent="0.3">
      <c r="B130" s="279" t="s">
        <v>565</v>
      </c>
      <c r="C130" s="251"/>
      <c r="D130" s="279" t="s">
        <v>548</v>
      </c>
      <c r="E130" s="279" t="s">
        <v>566</v>
      </c>
      <c r="F130" s="251"/>
      <c r="G130" s="251"/>
      <c r="H130" s="251"/>
      <c r="I130" s="244">
        <f>L130+M130</f>
        <v>160000</v>
      </c>
      <c r="J130" s="247">
        <v>0</v>
      </c>
      <c r="K130" s="240">
        <v>0</v>
      </c>
      <c r="L130" s="240">
        <v>136000</v>
      </c>
      <c r="M130" s="240">
        <v>24000</v>
      </c>
      <c r="N130" s="243" t="s">
        <v>557</v>
      </c>
      <c r="O130" s="12">
        <v>407</v>
      </c>
      <c r="P130" s="250" t="s">
        <v>159</v>
      </c>
      <c r="Q130" s="250" t="s">
        <v>795</v>
      </c>
    </row>
    <row r="131" spans="2:17" ht="32.4" customHeight="1" x14ac:dyDescent="0.3">
      <c r="B131" s="280"/>
      <c r="C131" s="251"/>
      <c r="D131" s="280"/>
      <c r="E131" s="280"/>
      <c r="F131" s="251"/>
      <c r="G131" s="251"/>
      <c r="H131" s="251"/>
      <c r="I131" s="245"/>
      <c r="J131" s="248"/>
      <c r="K131" s="241"/>
      <c r="L131" s="241"/>
      <c r="M131" s="241"/>
      <c r="N131" s="243"/>
      <c r="O131" s="11" t="s">
        <v>29</v>
      </c>
      <c r="P131" s="251"/>
      <c r="Q131" s="251"/>
    </row>
    <row r="132" spans="2:17" ht="15.6" customHeight="1" x14ac:dyDescent="0.3">
      <c r="B132" s="280"/>
      <c r="C132" s="251"/>
      <c r="D132" s="280"/>
      <c r="E132" s="280"/>
      <c r="F132" s="251"/>
      <c r="G132" s="251"/>
      <c r="H132" s="251"/>
      <c r="I132" s="245"/>
      <c r="J132" s="248"/>
      <c r="K132" s="241"/>
      <c r="L132" s="241"/>
      <c r="M132" s="241"/>
      <c r="N132" s="243" t="s">
        <v>567</v>
      </c>
      <c r="O132" s="12">
        <v>407</v>
      </c>
      <c r="P132" s="251"/>
      <c r="Q132" s="251"/>
    </row>
    <row r="133" spans="2:17" ht="31.8" customHeight="1" x14ac:dyDescent="0.3">
      <c r="B133" s="280"/>
      <c r="C133" s="251"/>
      <c r="D133" s="280"/>
      <c r="E133" s="280"/>
      <c r="F133" s="251"/>
      <c r="G133" s="251"/>
      <c r="H133" s="251"/>
      <c r="I133" s="245"/>
      <c r="J133" s="248"/>
      <c r="K133" s="241"/>
      <c r="L133" s="241"/>
      <c r="M133" s="241"/>
      <c r="N133" s="243"/>
      <c r="O133" s="11" t="s">
        <v>29</v>
      </c>
      <c r="P133" s="251"/>
      <c r="Q133" s="251"/>
    </row>
    <row r="134" spans="2:17" ht="15.6" customHeight="1" x14ac:dyDescent="0.3">
      <c r="B134" s="279" t="s">
        <v>568</v>
      </c>
      <c r="C134" s="285"/>
      <c r="D134" s="279" t="s">
        <v>569</v>
      </c>
      <c r="E134" s="279" t="s">
        <v>570</v>
      </c>
      <c r="F134" s="251"/>
      <c r="G134" s="251"/>
      <c r="H134" s="251"/>
      <c r="I134" s="244">
        <f>L134+M134</f>
        <v>190000</v>
      </c>
      <c r="J134" s="247">
        <v>0</v>
      </c>
      <c r="K134" s="240">
        <v>0</v>
      </c>
      <c r="L134" s="240">
        <v>161500</v>
      </c>
      <c r="M134" s="240">
        <v>28500</v>
      </c>
      <c r="N134" s="243" t="s">
        <v>559</v>
      </c>
      <c r="O134" s="12">
        <v>80</v>
      </c>
      <c r="P134" s="250" t="s">
        <v>180</v>
      </c>
      <c r="Q134" s="250" t="s">
        <v>795</v>
      </c>
    </row>
    <row r="135" spans="2:17" ht="32.4" customHeight="1" x14ac:dyDescent="0.3">
      <c r="B135" s="280"/>
      <c r="C135" s="286"/>
      <c r="D135" s="280"/>
      <c r="E135" s="280"/>
      <c r="F135" s="251"/>
      <c r="G135" s="251"/>
      <c r="H135" s="251"/>
      <c r="I135" s="245"/>
      <c r="J135" s="248"/>
      <c r="K135" s="241"/>
      <c r="L135" s="241"/>
      <c r="M135" s="241"/>
      <c r="N135" s="243"/>
      <c r="O135" s="11" t="s">
        <v>29</v>
      </c>
      <c r="P135" s="251"/>
      <c r="Q135" s="251"/>
    </row>
    <row r="136" spans="2:17" ht="15.6" customHeight="1" x14ac:dyDescent="0.3">
      <c r="B136" s="280"/>
      <c r="C136" s="286"/>
      <c r="D136" s="280"/>
      <c r="E136" s="280"/>
      <c r="F136" s="251"/>
      <c r="G136" s="251"/>
      <c r="H136" s="251"/>
      <c r="I136" s="245"/>
      <c r="J136" s="248"/>
      <c r="K136" s="241"/>
      <c r="L136" s="241"/>
      <c r="M136" s="241"/>
      <c r="N136" s="243" t="s">
        <v>560</v>
      </c>
      <c r="O136" s="12">
        <v>26</v>
      </c>
      <c r="P136" s="251"/>
      <c r="Q136" s="251"/>
    </row>
    <row r="137" spans="2:17" ht="19.8" customHeight="1" x14ac:dyDescent="0.3">
      <c r="B137" s="280"/>
      <c r="C137" s="286"/>
      <c r="D137" s="280"/>
      <c r="E137" s="280"/>
      <c r="F137" s="251"/>
      <c r="G137" s="251"/>
      <c r="H137" s="251"/>
      <c r="I137" s="245"/>
      <c r="J137" s="248"/>
      <c r="K137" s="241"/>
      <c r="L137" s="241"/>
      <c r="M137" s="241"/>
      <c r="N137" s="243"/>
      <c r="O137" s="11" t="s">
        <v>29</v>
      </c>
      <c r="P137" s="251"/>
      <c r="Q137" s="251"/>
    </row>
    <row r="138" spans="2:17" ht="15.6" customHeight="1" x14ac:dyDescent="0.3">
      <c r="B138" s="279" t="s">
        <v>906</v>
      </c>
      <c r="C138" s="285"/>
      <c r="D138" s="279" t="s">
        <v>479</v>
      </c>
      <c r="E138" s="279" t="s">
        <v>571</v>
      </c>
      <c r="F138" s="251"/>
      <c r="G138" s="251"/>
      <c r="H138" s="251"/>
      <c r="I138" s="244">
        <f>L138+M138</f>
        <v>197603.87</v>
      </c>
      <c r="J138" s="247">
        <v>0</v>
      </c>
      <c r="K138" s="240">
        <v>0</v>
      </c>
      <c r="L138" s="240">
        <v>167963.28</v>
      </c>
      <c r="M138" s="240">
        <v>29640.59</v>
      </c>
      <c r="N138" s="243" t="s">
        <v>557</v>
      </c>
      <c r="O138" s="12">
        <v>640</v>
      </c>
      <c r="P138" s="250" t="s">
        <v>159</v>
      </c>
      <c r="Q138" s="250" t="s">
        <v>157</v>
      </c>
    </row>
    <row r="139" spans="2:17" ht="32.4" customHeight="1" x14ac:dyDescent="0.3">
      <c r="B139" s="280"/>
      <c r="C139" s="286"/>
      <c r="D139" s="280"/>
      <c r="E139" s="280"/>
      <c r="F139" s="251"/>
      <c r="G139" s="251"/>
      <c r="H139" s="251"/>
      <c r="I139" s="245"/>
      <c r="J139" s="248"/>
      <c r="K139" s="241"/>
      <c r="L139" s="241"/>
      <c r="M139" s="241"/>
      <c r="N139" s="243"/>
      <c r="O139" s="11" t="s">
        <v>29</v>
      </c>
      <c r="P139" s="251"/>
      <c r="Q139" s="251"/>
    </row>
    <row r="140" spans="2:17" ht="15.6" customHeight="1" x14ac:dyDescent="0.3">
      <c r="B140" s="280"/>
      <c r="C140" s="286"/>
      <c r="D140" s="280"/>
      <c r="E140" s="280"/>
      <c r="F140" s="251"/>
      <c r="G140" s="251"/>
      <c r="H140" s="251"/>
      <c r="I140" s="245"/>
      <c r="J140" s="248"/>
      <c r="K140" s="241"/>
      <c r="L140" s="241"/>
      <c r="M140" s="241"/>
      <c r="N140" s="243" t="s">
        <v>558</v>
      </c>
      <c r="O140" s="12">
        <v>640</v>
      </c>
      <c r="P140" s="251"/>
      <c r="Q140" s="251"/>
    </row>
    <row r="141" spans="2:17" ht="67.8" customHeight="1" x14ac:dyDescent="0.3">
      <c r="B141" s="280"/>
      <c r="C141" s="286"/>
      <c r="D141" s="280"/>
      <c r="E141" s="280"/>
      <c r="F141" s="251"/>
      <c r="G141" s="251"/>
      <c r="H141" s="251"/>
      <c r="I141" s="245"/>
      <c r="J141" s="248"/>
      <c r="K141" s="241"/>
      <c r="L141" s="241"/>
      <c r="M141" s="241"/>
      <c r="N141" s="243"/>
      <c r="O141" s="11" t="s">
        <v>29</v>
      </c>
      <c r="P141" s="251"/>
      <c r="Q141" s="251"/>
    </row>
    <row r="142" spans="2:17" ht="15.6" customHeight="1" x14ac:dyDescent="0.3">
      <c r="B142" s="279" t="s">
        <v>572</v>
      </c>
      <c r="C142" s="285"/>
      <c r="D142" s="279" t="s">
        <v>477</v>
      </c>
      <c r="E142" s="279" t="s">
        <v>573</v>
      </c>
      <c r="F142" s="251"/>
      <c r="G142" s="251"/>
      <c r="H142" s="251"/>
      <c r="I142" s="244">
        <f>L142+M142</f>
        <v>1676546</v>
      </c>
      <c r="J142" s="247">
        <v>0</v>
      </c>
      <c r="K142" s="240">
        <v>0</v>
      </c>
      <c r="L142" s="240">
        <v>1158881</v>
      </c>
      <c r="M142" s="240">
        <v>517665</v>
      </c>
      <c r="N142" s="243" t="s">
        <v>557</v>
      </c>
      <c r="O142" s="12">
        <v>24</v>
      </c>
      <c r="P142" s="250" t="s">
        <v>155</v>
      </c>
      <c r="Q142" s="250" t="s">
        <v>795</v>
      </c>
    </row>
    <row r="143" spans="2:17" ht="32.4" customHeight="1" x14ac:dyDescent="0.3">
      <c r="B143" s="280"/>
      <c r="C143" s="286"/>
      <c r="D143" s="280"/>
      <c r="E143" s="280"/>
      <c r="F143" s="251"/>
      <c r="G143" s="251"/>
      <c r="H143" s="251"/>
      <c r="I143" s="245"/>
      <c r="J143" s="248"/>
      <c r="K143" s="241"/>
      <c r="L143" s="241"/>
      <c r="M143" s="241"/>
      <c r="N143" s="243"/>
      <c r="O143" s="11" t="s">
        <v>29</v>
      </c>
      <c r="P143" s="251"/>
      <c r="Q143" s="251"/>
    </row>
    <row r="144" spans="2:17" ht="15.6" customHeight="1" x14ac:dyDescent="0.3">
      <c r="B144" s="280"/>
      <c r="C144" s="286"/>
      <c r="D144" s="280"/>
      <c r="E144" s="280"/>
      <c r="F144" s="251"/>
      <c r="G144" s="251"/>
      <c r="H144" s="251"/>
      <c r="I144" s="245"/>
      <c r="J144" s="248"/>
      <c r="K144" s="241"/>
      <c r="L144" s="241"/>
      <c r="M144" s="241"/>
      <c r="N144" s="243" t="s">
        <v>558</v>
      </c>
      <c r="O144" s="12">
        <v>16</v>
      </c>
      <c r="P144" s="251"/>
      <c r="Q144" s="251"/>
    </row>
    <row r="145" spans="2:17" ht="33" customHeight="1" x14ac:dyDescent="0.3">
      <c r="B145" s="280"/>
      <c r="C145" s="286"/>
      <c r="D145" s="280"/>
      <c r="E145" s="280"/>
      <c r="F145" s="251"/>
      <c r="G145" s="251"/>
      <c r="H145" s="251"/>
      <c r="I145" s="245"/>
      <c r="J145" s="248"/>
      <c r="K145" s="241"/>
      <c r="L145" s="241"/>
      <c r="M145" s="241"/>
      <c r="N145" s="243"/>
      <c r="O145" s="11" t="s">
        <v>29</v>
      </c>
      <c r="P145" s="251"/>
      <c r="Q145" s="251"/>
    </row>
    <row r="146" spans="2:17" ht="15.6" customHeight="1" x14ac:dyDescent="0.3">
      <c r="B146" s="279" t="s">
        <v>907</v>
      </c>
      <c r="C146" s="285"/>
      <c r="D146" s="279" t="s">
        <v>479</v>
      </c>
      <c r="E146" s="279" t="s">
        <v>574</v>
      </c>
      <c r="F146" s="251"/>
      <c r="G146" s="251"/>
      <c r="H146" s="251"/>
      <c r="I146" s="244">
        <f>L146+M146</f>
        <v>2215910</v>
      </c>
      <c r="J146" s="247">
        <v>0</v>
      </c>
      <c r="K146" s="240">
        <v>0</v>
      </c>
      <c r="L146" s="240">
        <v>1883522.96</v>
      </c>
      <c r="M146" s="240">
        <v>332387.03999999998</v>
      </c>
      <c r="N146" s="243" t="s">
        <v>557</v>
      </c>
      <c r="O146" s="12">
        <v>30</v>
      </c>
      <c r="P146" s="250" t="s">
        <v>153</v>
      </c>
      <c r="Q146" s="250" t="s">
        <v>795</v>
      </c>
    </row>
    <row r="147" spans="2:17" ht="32.4" customHeight="1" x14ac:dyDescent="0.3">
      <c r="B147" s="280"/>
      <c r="C147" s="286"/>
      <c r="D147" s="280"/>
      <c r="E147" s="280"/>
      <c r="F147" s="251"/>
      <c r="G147" s="251"/>
      <c r="H147" s="251"/>
      <c r="I147" s="245"/>
      <c r="J147" s="248"/>
      <c r="K147" s="241"/>
      <c r="L147" s="241"/>
      <c r="M147" s="241"/>
      <c r="N147" s="243"/>
      <c r="O147" s="11" t="s">
        <v>29</v>
      </c>
      <c r="P147" s="251"/>
      <c r="Q147" s="251"/>
    </row>
    <row r="148" spans="2:17" ht="15.6" customHeight="1" x14ac:dyDescent="0.3">
      <c r="B148" s="280"/>
      <c r="C148" s="286"/>
      <c r="D148" s="280"/>
      <c r="E148" s="280"/>
      <c r="F148" s="251"/>
      <c r="G148" s="251"/>
      <c r="H148" s="251"/>
      <c r="I148" s="245"/>
      <c r="J148" s="248"/>
      <c r="K148" s="241"/>
      <c r="L148" s="241"/>
      <c r="M148" s="241"/>
      <c r="N148" s="243" t="s">
        <v>558</v>
      </c>
      <c r="O148" s="12">
        <v>24</v>
      </c>
      <c r="P148" s="251"/>
      <c r="Q148" s="251"/>
    </row>
    <row r="149" spans="2:17" ht="33" customHeight="1" x14ac:dyDescent="0.3">
      <c r="B149" s="280"/>
      <c r="C149" s="286"/>
      <c r="D149" s="280"/>
      <c r="E149" s="280"/>
      <c r="F149" s="252"/>
      <c r="G149" s="252"/>
      <c r="H149" s="252"/>
      <c r="I149" s="245"/>
      <c r="J149" s="248"/>
      <c r="K149" s="241"/>
      <c r="L149" s="241"/>
      <c r="M149" s="241"/>
      <c r="N149" s="243"/>
      <c r="O149" s="11" t="s">
        <v>29</v>
      </c>
      <c r="P149" s="251"/>
      <c r="Q149" s="251"/>
    </row>
    <row r="150" spans="2:17" ht="15.6" customHeight="1" x14ac:dyDescent="0.3">
      <c r="B150" s="412" t="s">
        <v>534</v>
      </c>
      <c r="C150" s="412"/>
      <c r="D150" s="412"/>
      <c r="E150" s="412"/>
      <c r="F150" s="412"/>
      <c r="G150" s="412"/>
      <c r="H150" s="412"/>
      <c r="I150" s="208">
        <f>SUM(I118:I149)</f>
        <v>7108537.96</v>
      </c>
      <c r="J150" s="208">
        <f t="shared" ref="J150:M150" si="3">SUM(J118:J149)</f>
        <v>0</v>
      </c>
      <c r="K150" s="208">
        <f t="shared" si="3"/>
        <v>0</v>
      </c>
      <c r="L150" s="208">
        <f t="shared" si="3"/>
        <v>5776073.6099999994</v>
      </c>
      <c r="M150" s="208">
        <f t="shared" si="3"/>
        <v>1332464.3500000001</v>
      </c>
      <c r="N150" s="277"/>
      <c r="O150" s="277"/>
      <c r="P150" s="277"/>
      <c r="Q150" s="278"/>
    </row>
    <row r="151" spans="2:17" ht="15.6" customHeight="1" x14ac:dyDescent="0.3">
      <c r="B151" s="454" t="s">
        <v>575</v>
      </c>
      <c r="C151" s="412"/>
      <c r="D151" s="412"/>
      <c r="E151" s="412"/>
      <c r="F151" s="412"/>
      <c r="G151" s="412"/>
      <c r="H151" s="412"/>
      <c r="I151" s="207">
        <f>I104+I150</f>
        <v>8813551.8100000005</v>
      </c>
      <c r="J151" s="208">
        <f t="shared" ref="J151:M151" si="4">J104+J150</f>
        <v>0</v>
      </c>
      <c r="K151" s="208">
        <f t="shared" si="4"/>
        <v>0</v>
      </c>
      <c r="L151" s="207">
        <f t="shared" si="4"/>
        <v>7225335.379999999</v>
      </c>
      <c r="M151" s="207">
        <f t="shared" si="4"/>
        <v>1588216.4300000002</v>
      </c>
      <c r="N151" s="329"/>
      <c r="O151" s="329"/>
      <c r="P151" s="329"/>
      <c r="Q151" s="330"/>
    </row>
    <row r="152" spans="2:17" ht="15.6" customHeight="1" x14ac:dyDescent="0.3">
      <c r="B152" s="172"/>
      <c r="C152" s="134"/>
      <c r="D152" s="134"/>
      <c r="E152" s="134"/>
      <c r="F152" s="30"/>
      <c r="G152" s="30"/>
      <c r="H152" s="30"/>
      <c r="I152" s="136"/>
      <c r="J152" s="137"/>
      <c r="K152" s="137"/>
      <c r="L152" s="136"/>
      <c r="M152" s="136"/>
      <c r="N152" s="139"/>
      <c r="O152" s="139"/>
      <c r="P152" s="139"/>
      <c r="Q152" s="139"/>
    </row>
    <row r="153" spans="2:17" ht="15.6" x14ac:dyDescent="0.3">
      <c r="B153" s="254" t="s">
        <v>576</v>
      </c>
      <c r="C153" s="254"/>
      <c r="D153" s="254"/>
      <c r="E153" s="254"/>
      <c r="F153" s="254"/>
      <c r="G153" s="254"/>
      <c r="H153" s="254"/>
      <c r="I153" s="254"/>
      <c r="J153" s="254"/>
      <c r="K153" s="254"/>
      <c r="L153" s="254"/>
      <c r="M153" s="254"/>
      <c r="N153" s="17"/>
      <c r="O153" s="18"/>
      <c r="P153" s="19"/>
      <c r="Q153" s="17"/>
    </row>
    <row r="154" spans="2:17" ht="15.6" customHeight="1" x14ac:dyDescent="0.3">
      <c r="B154" s="10" t="s">
        <v>3</v>
      </c>
      <c r="C154" s="262" t="s">
        <v>164</v>
      </c>
      <c r="D154" s="262"/>
      <c r="E154" s="262"/>
      <c r="F154" s="261" t="s">
        <v>165</v>
      </c>
      <c r="G154" s="261"/>
      <c r="H154" s="261"/>
      <c r="I154" s="261"/>
      <c r="J154" s="262" t="s">
        <v>166</v>
      </c>
      <c r="K154" s="261"/>
      <c r="L154" s="261"/>
      <c r="M154" s="261"/>
      <c r="N154" s="17"/>
      <c r="O154" s="15"/>
      <c r="P154" s="19"/>
      <c r="Q154" s="17"/>
    </row>
    <row r="155" spans="2:17" ht="15.6" x14ac:dyDescent="0.3">
      <c r="B155" s="4">
        <v>1</v>
      </c>
      <c r="C155" s="263">
        <v>2</v>
      </c>
      <c r="D155" s="263"/>
      <c r="E155" s="263"/>
      <c r="F155" s="263">
        <v>3</v>
      </c>
      <c r="G155" s="263"/>
      <c r="H155" s="263"/>
      <c r="I155" s="263"/>
      <c r="J155" s="263">
        <v>4</v>
      </c>
      <c r="K155" s="263"/>
      <c r="L155" s="263"/>
      <c r="M155" s="263"/>
      <c r="N155" s="17"/>
      <c r="O155" s="18"/>
      <c r="P155" s="19"/>
      <c r="Q155" s="17"/>
    </row>
    <row r="156" spans="2:17" ht="15.6" x14ac:dyDescent="0.3">
      <c r="B156" s="8"/>
      <c r="C156" s="275" t="s">
        <v>505</v>
      </c>
      <c r="D156" s="275"/>
      <c r="E156" s="275"/>
      <c r="F156" s="253"/>
      <c r="G156" s="253"/>
      <c r="H156" s="253"/>
      <c r="I156" s="253"/>
      <c r="J156" s="253"/>
      <c r="K156" s="253"/>
      <c r="L156" s="253"/>
      <c r="M156" s="253"/>
      <c r="N156" s="17"/>
      <c r="O156" s="15"/>
      <c r="P156" s="19"/>
      <c r="Q156" s="17"/>
    </row>
    <row r="157" spans="2:17" ht="15.6" x14ac:dyDescent="0.3">
      <c r="N157" s="17"/>
      <c r="O157" s="18"/>
      <c r="P157" s="19"/>
      <c r="Q157" s="17"/>
    </row>
    <row r="158" spans="2:17" ht="15.6" x14ac:dyDescent="0.3">
      <c r="B158" s="254" t="s">
        <v>577</v>
      </c>
      <c r="C158" s="254"/>
      <c r="D158" s="254"/>
      <c r="E158" s="254"/>
      <c r="F158" s="254"/>
      <c r="G158" s="254"/>
      <c r="H158" s="254"/>
      <c r="I158" s="254"/>
      <c r="J158" s="254"/>
      <c r="K158" s="254"/>
      <c r="L158" s="254"/>
      <c r="M158" s="254"/>
      <c r="N158" s="17"/>
      <c r="O158" s="15"/>
      <c r="P158" s="19"/>
      <c r="Q158" s="17"/>
    </row>
    <row r="159" spans="2:17" ht="15.6" customHeight="1" x14ac:dyDescent="0.3">
      <c r="B159" s="10" t="s">
        <v>3</v>
      </c>
      <c r="C159" s="261" t="s">
        <v>167</v>
      </c>
      <c r="D159" s="261"/>
      <c r="E159" s="261"/>
      <c r="F159" s="261" t="s">
        <v>165</v>
      </c>
      <c r="G159" s="261"/>
      <c r="H159" s="261"/>
      <c r="I159" s="261"/>
      <c r="J159" s="262" t="s">
        <v>168</v>
      </c>
      <c r="K159" s="261"/>
      <c r="L159" s="261"/>
      <c r="M159" s="261"/>
      <c r="N159" s="17"/>
      <c r="O159" s="18"/>
      <c r="P159" s="19"/>
      <c r="Q159" s="17"/>
    </row>
    <row r="160" spans="2:17" ht="15.6" x14ac:dyDescent="0.3">
      <c r="B160" s="4">
        <v>1</v>
      </c>
      <c r="C160" s="263">
        <v>2</v>
      </c>
      <c r="D160" s="263"/>
      <c r="E160" s="263"/>
      <c r="F160" s="263">
        <v>3</v>
      </c>
      <c r="G160" s="263"/>
      <c r="H160" s="263"/>
      <c r="I160" s="263"/>
      <c r="J160" s="263">
        <v>4</v>
      </c>
      <c r="K160" s="263"/>
      <c r="L160" s="263"/>
      <c r="M160" s="263"/>
      <c r="N160" s="17"/>
      <c r="O160" s="15"/>
      <c r="P160" s="19"/>
      <c r="Q160" s="17"/>
    </row>
    <row r="161" spans="2:17" ht="29.4" customHeight="1" x14ac:dyDescent="0.3">
      <c r="B161" s="8"/>
      <c r="C161" s="273" t="s">
        <v>507</v>
      </c>
      <c r="D161" s="273"/>
      <c r="E161" s="273"/>
      <c r="F161" s="253"/>
      <c r="G161" s="253"/>
      <c r="H161" s="253"/>
      <c r="I161" s="253"/>
      <c r="J161" s="253"/>
      <c r="K161" s="253"/>
      <c r="L161" s="253"/>
      <c r="M161" s="253"/>
      <c r="N161" s="17"/>
      <c r="O161" s="14"/>
      <c r="P161" s="19"/>
      <c r="Q161" s="17"/>
    </row>
    <row r="162" spans="2:17" ht="15.6" x14ac:dyDescent="0.3">
      <c r="N162" s="17"/>
      <c r="O162" s="15"/>
      <c r="P162" s="19"/>
      <c r="Q162" s="17"/>
    </row>
    <row r="163" spans="2:17" ht="15.6" x14ac:dyDescent="0.3">
      <c r="B163" s="254" t="s">
        <v>169</v>
      </c>
      <c r="C163" s="254"/>
      <c r="D163" s="254"/>
    </row>
    <row r="164" spans="2:17" ht="15.6" x14ac:dyDescent="0.3">
      <c r="B164" s="10" t="s">
        <v>3</v>
      </c>
      <c r="C164" s="262" t="s">
        <v>170</v>
      </c>
      <c r="D164" s="262"/>
      <c r="E164" s="262"/>
      <c r="F164" s="255" t="s">
        <v>171</v>
      </c>
      <c r="G164" s="256"/>
      <c r="H164" s="256"/>
      <c r="I164" s="256"/>
      <c r="J164" s="256"/>
      <c r="K164" s="256"/>
      <c r="L164" s="256"/>
      <c r="M164" s="257"/>
    </row>
    <row r="165" spans="2:17" ht="15.6" x14ac:dyDescent="0.3">
      <c r="B165" s="4">
        <v>1</v>
      </c>
      <c r="C165" s="455">
        <v>2</v>
      </c>
      <c r="D165" s="455"/>
      <c r="E165" s="455"/>
      <c r="F165" s="258">
        <v>3</v>
      </c>
      <c r="G165" s="259"/>
      <c r="H165" s="259"/>
      <c r="I165" s="259"/>
      <c r="J165" s="259"/>
      <c r="K165" s="259"/>
      <c r="L165" s="259"/>
      <c r="M165" s="260"/>
    </row>
    <row r="166" spans="2:17" ht="30.6" customHeight="1" x14ac:dyDescent="0.3">
      <c r="B166" s="8" t="s">
        <v>15</v>
      </c>
      <c r="C166" s="273" t="s">
        <v>578</v>
      </c>
      <c r="D166" s="273"/>
      <c r="E166" s="273"/>
      <c r="F166" s="274" t="s">
        <v>580</v>
      </c>
      <c r="G166" s="265"/>
      <c r="H166" s="265"/>
      <c r="I166" s="265"/>
      <c r="J166" s="265"/>
      <c r="K166" s="265"/>
      <c r="L166" s="265"/>
      <c r="M166" s="266"/>
    </row>
    <row r="167" spans="2:17" ht="35.4" customHeight="1" x14ac:dyDescent="0.3">
      <c r="B167" s="8" t="s">
        <v>91</v>
      </c>
      <c r="C167" s="273" t="s">
        <v>579</v>
      </c>
      <c r="D167" s="273"/>
      <c r="E167" s="273"/>
      <c r="F167" s="274" t="s">
        <v>581</v>
      </c>
      <c r="G167" s="265"/>
      <c r="H167" s="265"/>
      <c r="I167" s="265"/>
      <c r="J167" s="265"/>
      <c r="K167" s="265"/>
      <c r="L167" s="265"/>
      <c r="M167" s="266"/>
    </row>
    <row r="169" spans="2:17" ht="15.6" x14ac:dyDescent="0.3">
      <c r="B169" s="254" t="s">
        <v>172</v>
      </c>
      <c r="C169" s="254"/>
      <c r="D169" s="254"/>
      <c r="E169" s="254"/>
      <c r="F169" s="254"/>
      <c r="G169" s="254"/>
    </row>
    <row r="170" spans="2:17" ht="15.6" x14ac:dyDescent="0.3">
      <c r="B170" s="10" t="s">
        <v>3</v>
      </c>
      <c r="C170" s="255" t="s">
        <v>173</v>
      </c>
      <c r="D170" s="256"/>
      <c r="E170" s="256"/>
      <c r="F170" s="256"/>
      <c r="G170" s="256"/>
      <c r="H170" s="256"/>
      <c r="I170" s="256"/>
      <c r="J170" s="256"/>
      <c r="K170" s="256"/>
      <c r="L170" s="256"/>
      <c r="M170" s="257"/>
    </row>
    <row r="171" spans="2:17" ht="15.6" x14ac:dyDescent="0.3">
      <c r="B171" s="4">
        <v>1</v>
      </c>
      <c r="C171" s="258">
        <v>2</v>
      </c>
      <c r="D171" s="259"/>
      <c r="E171" s="259"/>
      <c r="F171" s="259"/>
      <c r="G171" s="259"/>
      <c r="H171" s="259"/>
      <c r="I171" s="259"/>
      <c r="J171" s="259"/>
      <c r="K171" s="259"/>
      <c r="L171" s="259"/>
      <c r="M171" s="260"/>
    </row>
    <row r="172" spans="2:17" ht="15.6" x14ac:dyDescent="0.3">
      <c r="B172" s="8"/>
      <c r="C172" s="264" t="s">
        <v>540</v>
      </c>
      <c r="D172" s="265"/>
      <c r="E172" s="265"/>
      <c r="F172" s="265"/>
      <c r="G172" s="265"/>
      <c r="H172" s="265"/>
      <c r="I172" s="265"/>
      <c r="J172" s="265"/>
      <c r="K172" s="265"/>
      <c r="L172" s="265"/>
      <c r="M172" s="266"/>
    </row>
  </sheetData>
  <mergeCells count="379">
    <mergeCell ref="B2:Q2"/>
    <mergeCell ref="F4:H4"/>
    <mergeCell ref="I4:N4"/>
    <mergeCell ref="B6:H6"/>
    <mergeCell ref="B7:B8"/>
    <mergeCell ref="C7:D8"/>
    <mergeCell ref="E7:G8"/>
    <mergeCell ref="H7:J8"/>
    <mergeCell ref="K7:N7"/>
    <mergeCell ref="K8:M8"/>
    <mergeCell ref="C9:D9"/>
    <mergeCell ref="E9:G9"/>
    <mergeCell ref="H9:J9"/>
    <mergeCell ref="K9:M9"/>
    <mergeCell ref="B10:B11"/>
    <mergeCell ref="C10:D11"/>
    <mergeCell ref="E10:G11"/>
    <mergeCell ref="H10:J10"/>
    <mergeCell ref="K10:M10"/>
    <mergeCell ref="H11:J11"/>
    <mergeCell ref="B25:E25"/>
    <mergeCell ref="F25:H25"/>
    <mergeCell ref="B26:E26"/>
    <mergeCell ref="F26:H26"/>
    <mergeCell ref="B27:E27"/>
    <mergeCell ref="F27:H27"/>
    <mergeCell ref="B30:E30"/>
    <mergeCell ref="F30:H30"/>
    <mergeCell ref="K11:M11"/>
    <mergeCell ref="B21:G21"/>
    <mergeCell ref="B22:E22"/>
    <mergeCell ref="F22:H22"/>
    <mergeCell ref="B23:E23"/>
    <mergeCell ref="F23:H23"/>
    <mergeCell ref="B12:B13"/>
    <mergeCell ref="C12:D13"/>
    <mergeCell ref="E12:G13"/>
    <mergeCell ref="H12:J12"/>
    <mergeCell ref="K12:M12"/>
    <mergeCell ref="H13:J13"/>
    <mergeCell ref="K13:M13"/>
    <mergeCell ref="B14:B15"/>
    <mergeCell ref="C14:D15"/>
    <mergeCell ref="E14:G15"/>
    <mergeCell ref="N104:Q104"/>
    <mergeCell ref="N66:N67"/>
    <mergeCell ref="B72:B79"/>
    <mergeCell ref="C72:C79"/>
    <mergeCell ref="D72:D79"/>
    <mergeCell ref="E72:E79"/>
    <mergeCell ref="N62:N63"/>
    <mergeCell ref="N60:N61"/>
    <mergeCell ref="Q44:Q46"/>
    <mergeCell ref="I45:I46"/>
    <mergeCell ref="J45:L45"/>
    <mergeCell ref="M45:M46"/>
    <mergeCell ref="N45:N46"/>
    <mergeCell ref="B44:B46"/>
    <mergeCell ref="C44:C46"/>
    <mergeCell ref="D44:D46"/>
    <mergeCell ref="E44:E46"/>
    <mergeCell ref="F44:F46"/>
    <mergeCell ref="O45:O46"/>
    <mergeCell ref="G44:G46"/>
    <mergeCell ref="H44:H46"/>
    <mergeCell ref="I44:M44"/>
    <mergeCell ref="N44:O44"/>
    <mergeCell ref="P48:P55"/>
    <mergeCell ref="C172:M172"/>
    <mergeCell ref="B163:D163"/>
    <mergeCell ref="C164:E164"/>
    <mergeCell ref="F164:M164"/>
    <mergeCell ref="C165:E165"/>
    <mergeCell ref="F165:M165"/>
    <mergeCell ref="C167:E167"/>
    <mergeCell ref="F167:M167"/>
    <mergeCell ref="C160:E160"/>
    <mergeCell ref="F160:I160"/>
    <mergeCell ref="J160:M160"/>
    <mergeCell ref="C161:E161"/>
    <mergeCell ref="F161:I161"/>
    <mergeCell ref="J161:M161"/>
    <mergeCell ref="B169:G169"/>
    <mergeCell ref="C170:M170"/>
    <mergeCell ref="C171:M171"/>
    <mergeCell ref="C166:E166"/>
    <mergeCell ref="F166:M166"/>
    <mergeCell ref="C159:E159"/>
    <mergeCell ref="F159:I159"/>
    <mergeCell ref="J159:M159"/>
    <mergeCell ref="C154:E154"/>
    <mergeCell ref="F154:I154"/>
    <mergeCell ref="J154:M154"/>
    <mergeCell ref="C155:E155"/>
    <mergeCell ref="F155:I155"/>
    <mergeCell ref="J155:M155"/>
    <mergeCell ref="B158:M158"/>
    <mergeCell ref="J156:M156"/>
    <mergeCell ref="C156:E156"/>
    <mergeCell ref="F156:I156"/>
    <mergeCell ref="H14:J14"/>
    <mergeCell ref="K14:M14"/>
    <mergeCell ref="H15:J15"/>
    <mergeCell ref="K15:M15"/>
    <mergeCell ref="M72:M79"/>
    <mergeCell ref="L122:L125"/>
    <mergeCell ref="M122:M125"/>
    <mergeCell ref="D110:D117"/>
    <mergeCell ref="E110:E117"/>
    <mergeCell ref="I110:I117"/>
    <mergeCell ref="J110:J117"/>
    <mergeCell ref="K110:K117"/>
    <mergeCell ref="B104:H104"/>
    <mergeCell ref="B40:E40"/>
    <mergeCell ref="F40:H40"/>
    <mergeCell ref="B41:E41"/>
    <mergeCell ref="F41:H41"/>
    <mergeCell ref="B43:H43"/>
    <mergeCell ref="B31:E31"/>
    <mergeCell ref="F31:H31"/>
    <mergeCell ref="B24:E24"/>
    <mergeCell ref="F24:H24"/>
    <mergeCell ref="B28:E28"/>
    <mergeCell ref="F28:H28"/>
    <mergeCell ref="B153:M153"/>
    <mergeCell ref="B151:H151"/>
    <mergeCell ref="B37:E37"/>
    <mergeCell ref="F37:H37"/>
    <mergeCell ref="B38:E38"/>
    <mergeCell ref="F38:H38"/>
    <mergeCell ref="B39:E39"/>
    <mergeCell ref="F39:H39"/>
    <mergeCell ref="B64:B71"/>
    <mergeCell ref="C64:C71"/>
    <mergeCell ref="D64:D71"/>
    <mergeCell ref="E64:E71"/>
    <mergeCell ref="B56:B63"/>
    <mergeCell ref="C56:C63"/>
    <mergeCell ref="D56:D63"/>
    <mergeCell ref="E56:E63"/>
    <mergeCell ref="K80:K87"/>
    <mergeCell ref="L80:L87"/>
    <mergeCell ref="M80:M87"/>
    <mergeCell ref="B88:B95"/>
    <mergeCell ref="C88:C95"/>
    <mergeCell ref="D88:D95"/>
    <mergeCell ref="E88:E95"/>
    <mergeCell ref="I88:I95"/>
    <mergeCell ref="B29:E29"/>
    <mergeCell ref="F29:H29"/>
    <mergeCell ref="L130:L133"/>
    <mergeCell ref="M130:M133"/>
    <mergeCell ref="L126:L129"/>
    <mergeCell ref="M126:M129"/>
    <mergeCell ref="K134:K137"/>
    <mergeCell ref="N52:N53"/>
    <mergeCell ref="N48:N49"/>
    <mergeCell ref="N50:N51"/>
    <mergeCell ref="I48:I55"/>
    <mergeCell ref="J48:J55"/>
    <mergeCell ref="K48:K55"/>
    <mergeCell ref="L48:L55"/>
    <mergeCell ref="M48:M55"/>
    <mergeCell ref="N64:N65"/>
    <mergeCell ref="N56:N57"/>
    <mergeCell ref="N72:N73"/>
    <mergeCell ref="B80:B87"/>
    <mergeCell ref="C80:C87"/>
    <mergeCell ref="D80:D87"/>
    <mergeCell ref="E80:E87"/>
    <mergeCell ref="I80:I87"/>
    <mergeCell ref="J80:J87"/>
    <mergeCell ref="Q48:Q55"/>
    <mergeCell ref="B16:B17"/>
    <mergeCell ref="C16:D17"/>
    <mergeCell ref="E16:G17"/>
    <mergeCell ref="H16:J16"/>
    <mergeCell ref="K16:M16"/>
    <mergeCell ref="H17:J17"/>
    <mergeCell ref="K17:M17"/>
    <mergeCell ref="N54:N55"/>
    <mergeCell ref="P44:P46"/>
    <mergeCell ref="B32:E32"/>
    <mergeCell ref="F32:H32"/>
    <mergeCell ref="B34:E34"/>
    <mergeCell ref="F34:H34"/>
    <mergeCell ref="B35:E35"/>
    <mergeCell ref="F35:H35"/>
    <mergeCell ref="B33:E33"/>
    <mergeCell ref="F33:H33"/>
    <mergeCell ref="B36:E36"/>
    <mergeCell ref="F36:H36"/>
    <mergeCell ref="B48:B55"/>
    <mergeCell ref="C48:C55"/>
    <mergeCell ref="D48:D55"/>
    <mergeCell ref="E48:E55"/>
    <mergeCell ref="P72:P79"/>
    <mergeCell ref="Q72:Q79"/>
    <mergeCell ref="N78:N79"/>
    <mergeCell ref="N68:N69"/>
    <mergeCell ref="N70:N71"/>
    <mergeCell ref="I72:I79"/>
    <mergeCell ref="J72:J79"/>
    <mergeCell ref="K72:K79"/>
    <mergeCell ref="P56:P63"/>
    <mergeCell ref="Q56:Q63"/>
    <mergeCell ref="P64:P71"/>
    <mergeCell ref="Q64:Q71"/>
    <mergeCell ref="I56:I63"/>
    <mergeCell ref="N58:N59"/>
    <mergeCell ref="J88:J95"/>
    <mergeCell ref="K88:K95"/>
    <mergeCell ref="L88:L95"/>
    <mergeCell ref="M88:M95"/>
    <mergeCell ref="B96:B103"/>
    <mergeCell ref="C96:C103"/>
    <mergeCell ref="D96:D103"/>
    <mergeCell ref="E96:E103"/>
    <mergeCell ref="I96:I103"/>
    <mergeCell ref="J96:J103"/>
    <mergeCell ref="K96:K103"/>
    <mergeCell ref="L96:L103"/>
    <mergeCell ref="M96:M103"/>
    <mergeCell ref="N96:N97"/>
    <mergeCell ref="P96:P103"/>
    <mergeCell ref="Q96:Q103"/>
    <mergeCell ref="N98:N99"/>
    <mergeCell ref="N100:N101"/>
    <mergeCell ref="N102:N103"/>
    <mergeCell ref="F48:F103"/>
    <mergeCell ref="G48:G103"/>
    <mergeCell ref="H48:H103"/>
    <mergeCell ref="P80:P87"/>
    <mergeCell ref="Q80:Q87"/>
    <mergeCell ref="N82:N83"/>
    <mergeCell ref="N84:N85"/>
    <mergeCell ref="N86:N87"/>
    <mergeCell ref="N88:N89"/>
    <mergeCell ref="P88:P95"/>
    <mergeCell ref="Q88:Q95"/>
    <mergeCell ref="N90:N91"/>
    <mergeCell ref="N92:N93"/>
    <mergeCell ref="N94:N95"/>
    <mergeCell ref="N74:N75"/>
    <mergeCell ref="N76:N77"/>
    <mergeCell ref="N80:N81"/>
    <mergeCell ref="L72:L79"/>
    <mergeCell ref="B106:B108"/>
    <mergeCell ref="C106:C108"/>
    <mergeCell ref="D106:D108"/>
    <mergeCell ref="E106:E108"/>
    <mergeCell ref="F106:F108"/>
    <mergeCell ref="G106:G108"/>
    <mergeCell ref="H106:H108"/>
    <mergeCell ref="I106:M106"/>
    <mergeCell ref="J130:J133"/>
    <mergeCell ref="P106:P108"/>
    <mergeCell ref="Q106:Q108"/>
    <mergeCell ref="I107:I108"/>
    <mergeCell ref="J107:L107"/>
    <mergeCell ref="M107:M108"/>
    <mergeCell ref="N107:N108"/>
    <mergeCell ref="O107:O108"/>
    <mergeCell ref="L110:L117"/>
    <mergeCell ref="M110:M117"/>
    <mergeCell ref="N110:N111"/>
    <mergeCell ref="N112:N113"/>
    <mergeCell ref="N114:N115"/>
    <mergeCell ref="N106:O106"/>
    <mergeCell ref="Q134:Q137"/>
    <mergeCell ref="N116:N117"/>
    <mergeCell ref="B118:B121"/>
    <mergeCell ref="D118:D121"/>
    <mergeCell ref="E118:E121"/>
    <mergeCell ref="I118:I121"/>
    <mergeCell ref="J118:J121"/>
    <mergeCell ref="K118:K121"/>
    <mergeCell ref="L118:L121"/>
    <mergeCell ref="M118:M121"/>
    <mergeCell ref="N118:N119"/>
    <mergeCell ref="P110:P117"/>
    <mergeCell ref="Q110:Q117"/>
    <mergeCell ref="B134:B137"/>
    <mergeCell ref="C134:C137"/>
    <mergeCell ref="D134:D137"/>
    <mergeCell ref="E134:E137"/>
    <mergeCell ref="I134:I137"/>
    <mergeCell ref="J134:J137"/>
    <mergeCell ref="N122:N123"/>
    <mergeCell ref="B122:B129"/>
    <mergeCell ref="D122:D129"/>
    <mergeCell ref="I122:I125"/>
    <mergeCell ref="J122:J125"/>
    <mergeCell ref="P122:P125"/>
    <mergeCell ref="Q122:Q125"/>
    <mergeCell ref="N124:N125"/>
    <mergeCell ref="P118:P121"/>
    <mergeCell ref="Q118:Q121"/>
    <mergeCell ref="N120:N121"/>
    <mergeCell ref="B110:B117"/>
    <mergeCell ref="Q138:Q141"/>
    <mergeCell ref="N140:N141"/>
    <mergeCell ref="N126:N127"/>
    <mergeCell ref="P126:P129"/>
    <mergeCell ref="Q126:Q129"/>
    <mergeCell ref="N128:N129"/>
    <mergeCell ref="L138:L141"/>
    <mergeCell ref="M138:M141"/>
    <mergeCell ref="N130:N131"/>
    <mergeCell ref="P130:P133"/>
    <mergeCell ref="Q130:Q133"/>
    <mergeCell ref="N132:N133"/>
    <mergeCell ref="L134:L137"/>
    <mergeCell ref="M134:M137"/>
    <mergeCell ref="N134:N135"/>
    <mergeCell ref="P138:P141"/>
    <mergeCell ref="P134:P137"/>
    <mergeCell ref="D142:D145"/>
    <mergeCell ref="E142:E145"/>
    <mergeCell ref="I142:I145"/>
    <mergeCell ref="J142:J145"/>
    <mergeCell ref="K142:K145"/>
    <mergeCell ref="F110:F149"/>
    <mergeCell ref="G110:G149"/>
    <mergeCell ref="H110:H149"/>
    <mergeCell ref="N138:N139"/>
    <mergeCell ref="K122:K125"/>
    <mergeCell ref="K130:K133"/>
    <mergeCell ref="I126:I129"/>
    <mergeCell ref="J126:J129"/>
    <mergeCell ref="K126:K129"/>
    <mergeCell ref="N151:Q151"/>
    <mergeCell ref="E122:E125"/>
    <mergeCell ref="E126:E129"/>
    <mergeCell ref="C110:C133"/>
    <mergeCell ref="B146:B149"/>
    <mergeCell ref="C146:C149"/>
    <mergeCell ref="D146:D149"/>
    <mergeCell ref="E146:E149"/>
    <mergeCell ref="I146:I149"/>
    <mergeCell ref="J146:J149"/>
    <mergeCell ref="K146:K149"/>
    <mergeCell ref="L146:L149"/>
    <mergeCell ref="M146:M149"/>
    <mergeCell ref="N146:N147"/>
    <mergeCell ref="P146:P149"/>
    <mergeCell ref="Q146:Q149"/>
    <mergeCell ref="N148:N149"/>
    <mergeCell ref="C138:C141"/>
    <mergeCell ref="D138:D141"/>
    <mergeCell ref="E138:E141"/>
    <mergeCell ref="I138:I141"/>
    <mergeCell ref="J138:J141"/>
    <mergeCell ref="K138:K141"/>
    <mergeCell ref="B142:B145"/>
    <mergeCell ref="B150:H150"/>
    <mergeCell ref="N150:Q150"/>
    <mergeCell ref="N142:N143"/>
    <mergeCell ref="P142:P145"/>
    <mergeCell ref="Q142:Q145"/>
    <mergeCell ref="N144:N145"/>
    <mergeCell ref="B138:B141"/>
    <mergeCell ref="J56:J63"/>
    <mergeCell ref="K56:K63"/>
    <mergeCell ref="L56:L63"/>
    <mergeCell ref="M56:M63"/>
    <mergeCell ref="I64:I71"/>
    <mergeCell ref="J64:J71"/>
    <mergeCell ref="K64:K71"/>
    <mergeCell ref="L64:L71"/>
    <mergeCell ref="M64:M71"/>
    <mergeCell ref="N136:N137"/>
    <mergeCell ref="L142:L145"/>
    <mergeCell ref="M142:M145"/>
    <mergeCell ref="B130:B133"/>
    <mergeCell ref="D130:D133"/>
    <mergeCell ref="E130:E133"/>
    <mergeCell ref="I130:I133"/>
    <mergeCell ref="C142:C145"/>
  </mergeCells>
  <phoneticPr fontId="11" type="noConversion"/>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8ACA52-C24E-46E2-AE7C-55EA5AD42AA6}">
  <sheetPr>
    <pageSetUpPr fitToPage="1"/>
  </sheetPr>
  <dimension ref="B1:Q153"/>
  <sheetViews>
    <sheetView topLeftCell="A97" zoomScale="70" zoomScaleNormal="70" workbookViewId="0">
      <selection activeCell="O48" sqref="O48"/>
    </sheetView>
  </sheetViews>
  <sheetFormatPr defaultRowHeight="14.4" x14ac:dyDescent="0.3"/>
  <cols>
    <col min="2" max="2" width="22.109375" customWidth="1"/>
    <col min="3" max="3" width="12.88671875" customWidth="1"/>
    <col min="4" max="4" width="19.5546875" customWidth="1"/>
    <col min="5" max="5" width="18.44140625" customWidth="1"/>
    <col min="6" max="6" width="11.88671875" customWidth="1"/>
    <col min="7" max="7" width="19.109375" customWidth="1"/>
    <col min="8" max="8" width="13.5546875" customWidth="1"/>
    <col min="9" max="9" width="20.44140625" customWidth="1"/>
    <col min="10" max="10" width="13.44140625" customWidth="1"/>
    <col min="11" max="11" width="14.5546875" customWidth="1"/>
    <col min="12" max="12" width="18.88671875" customWidth="1"/>
    <col min="13" max="13" width="16.33203125" customWidth="1"/>
    <col min="14" max="14" width="47.88671875" customWidth="1"/>
    <col min="15" max="15" width="12.44140625" customWidth="1"/>
    <col min="16" max="16" width="15.44140625" customWidth="1"/>
    <col min="17" max="17" width="15.33203125" customWidth="1"/>
  </cols>
  <sheetData>
    <row r="1" spans="2:17" ht="15.6" x14ac:dyDescent="0.3">
      <c r="B1" s="7"/>
      <c r="C1" s="7"/>
      <c r="D1" s="7"/>
      <c r="E1" s="7"/>
      <c r="F1" s="7"/>
      <c r="G1" s="7"/>
      <c r="H1" s="7"/>
      <c r="I1" s="7"/>
      <c r="J1" s="7"/>
      <c r="K1" s="7"/>
      <c r="L1" s="7"/>
      <c r="M1" s="7"/>
      <c r="N1" s="7"/>
      <c r="O1" s="7"/>
      <c r="P1" s="7"/>
      <c r="Q1" s="7"/>
    </row>
    <row r="2" spans="2:17" ht="15.6" x14ac:dyDescent="0.3">
      <c r="B2" s="322" t="s">
        <v>181</v>
      </c>
      <c r="C2" s="322"/>
      <c r="D2" s="322"/>
      <c r="E2" s="322"/>
      <c r="F2" s="322"/>
      <c r="G2" s="322"/>
      <c r="H2" s="322"/>
      <c r="I2" s="322"/>
      <c r="J2" s="322"/>
      <c r="K2" s="322"/>
      <c r="L2" s="322"/>
      <c r="M2" s="322"/>
      <c r="N2" s="322"/>
      <c r="O2" s="322"/>
      <c r="P2" s="322"/>
      <c r="Q2" s="322"/>
    </row>
    <row r="3" spans="2:17" ht="15.6" x14ac:dyDescent="0.3">
      <c r="B3" s="6"/>
      <c r="C3" s="6"/>
      <c r="D3" s="6"/>
      <c r="E3" s="6"/>
      <c r="F3" s="6"/>
      <c r="G3" s="6"/>
      <c r="H3" s="6"/>
      <c r="I3" s="6"/>
      <c r="J3" s="6"/>
      <c r="K3" s="6"/>
      <c r="L3" s="6"/>
      <c r="M3" s="6"/>
      <c r="N3" s="6"/>
      <c r="O3" s="6"/>
      <c r="P3" s="6"/>
      <c r="Q3" s="6"/>
    </row>
    <row r="4" spans="2:17" ht="15.6" x14ac:dyDescent="0.3">
      <c r="B4" s="7"/>
      <c r="C4" s="7"/>
      <c r="D4" s="7"/>
      <c r="E4" s="7"/>
      <c r="F4" s="7"/>
      <c r="G4" s="323" t="str">
        <f>'III skyrius'!D14</f>
        <v>LT026-02-02-04</v>
      </c>
      <c r="H4" s="323"/>
      <c r="I4" s="374" t="str">
        <f>'III skyrius'!C14</f>
        <v>Vandentvarkos paslaugų prieinamumo didinimas</v>
      </c>
      <c r="J4" s="374"/>
      <c r="K4" s="374"/>
      <c r="L4" s="374"/>
      <c r="M4" s="374"/>
      <c r="N4" s="374"/>
      <c r="O4" s="7"/>
      <c r="P4" s="7"/>
      <c r="Q4" s="7"/>
    </row>
    <row r="5" spans="2:17" ht="15.6" x14ac:dyDescent="0.3">
      <c r="B5" s="6"/>
      <c r="C5" s="6"/>
      <c r="D5" s="6"/>
      <c r="E5" s="6"/>
      <c r="F5" s="6"/>
      <c r="G5" s="6"/>
      <c r="H5" s="6"/>
      <c r="I5" s="6"/>
      <c r="J5" s="6"/>
      <c r="K5" s="6"/>
      <c r="L5" s="6"/>
      <c r="M5" s="6"/>
      <c r="N5" s="6"/>
      <c r="O5" s="6"/>
      <c r="P5" s="6"/>
      <c r="Q5" s="6"/>
    </row>
    <row r="6" spans="2:17" ht="15.6" x14ac:dyDescent="0.3">
      <c r="B6" s="298" t="s">
        <v>103</v>
      </c>
      <c r="C6" s="298"/>
      <c r="D6" s="298"/>
      <c r="E6" s="298"/>
      <c r="F6" s="298"/>
      <c r="G6" s="298"/>
      <c r="H6" s="298"/>
      <c r="I6" s="7"/>
      <c r="J6" s="7"/>
      <c r="K6" s="7"/>
      <c r="L6" s="7"/>
      <c r="M6" s="7"/>
      <c r="N6" s="7"/>
      <c r="O6" s="7"/>
      <c r="P6" s="7"/>
      <c r="Q6" s="7"/>
    </row>
    <row r="7" spans="2:17" ht="21.6" customHeight="1" x14ac:dyDescent="0.3">
      <c r="B7" s="261" t="s">
        <v>3</v>
      </c>
      <c r="C7" s="261" t="s">
        <v>104</v>
      </c>
      <c r="D7" s="261"/>
      <c r="E7" s="262" t="s">
        <v>105</v>
      </c>
      <c r="F7" s="262"/>
      <c r="G7" s="262"/>
      <c r="H7" s="262" t="s">
        <v>106</v>
      </c>
      <c r="I7" s="262"/>
      <c r="J7" s="262"/>
      <c r="K7" s="261" t="s">
        <v>107</v>
      </c>
      <c r="L7" s="261"/>
      <c r="M7" s="261"/>
      <c r="N7" s="261"/>
    </row>
    <row r="8" spans="2:17" ht="34.35" customHeight="1" x14ac:dyDescent="0.3">
      <c r="B8" s="261"/>
      <c r="C8" s="261"/>
      <c r="D8" s="261"/>
      <c r="E8" s="262"/>
      <c r="F8" s="262"/>
      <c r="G8" s="262"/>
      <c r="H8" s="262"/>
      <c r="I8" s="262"/>
      <c r="J8" s="262"/>
      <c r="K8" s="262" t="s">
        <v>108</v>
      </c>
      <c r="L8" s="262"/>
      <c r="M8" s="262"/>
      <c r="N8" s="3" t="s">
        <v>109</v>
      </c>
      <c r="O8" s="1"/>
      <c r="P8" s="1"/>
      <c r="Q8" s="1"/>
    </row>
    <row r="9" spans="2:17" ht="15.6" x14ac:dyDescent="0.3">
      <c r="B9" s="4">
        <v>1</v>
      </c>
      <c r="C9" s="263">
        <v>2</v>
      </c>
      <c r="D9" s="263"/>
      <c r="E9" s="263">
        <v>3</v>
      </c>
      <c r="F9" s="263"/>
      <c r="G9" s="263"/>
      <c r="H9" s="263">
        <v>4</v>
      </c>
      <c r="I9" s="263"/>
      <c r="J9" s="263"/>
      <c r="K9" s="263">
        <v>5</v>
      </c>
      <c r="L9" s="263"/>
      <c r="M9" s="263"/>
      <c r="N9" s="4">
        <v>6</v>
      </c>
    </row>
    <row r="10" spans="2:17" ht="15.6" customHeight="1" x14ac:dyDescent="0.3">
      <c r="B10" s="320" t="s">
        <v>15</v>
      </c>
      <c r="C10" s="309" t="s">
        <v>582</v>
      </c>
      <c r="D10" s="306"/>
      <c r="E10" s="309" t="s">
        <v>182</v>
      </c>
      <c r="F10" s="310"/>
      <c r="G10" s="311"/>
      <c r="H10" s="473">
        <v>0</v>
      </c>
      <c r="I10" s="474"/>
      <c r="J10" s="474"/>
      <c r="K10" s="473">
        <v>0</v>
      </c>
      <c r="L10" s="474"/>
      <c r="M10" s="474"/>
      <c r="N10" s="129">
        <f>O43</f>
        <v>7670</v>
      </c>
    </row>
    <row r="11" spans="2:17" ht="19.350000000000001" customHeight="1" x14ac:dyDescent="0.3">
      <c r="B11" s="321"/>
      <c r="C11" s="307"/>
      <c r="D11" s="308"/>
      <c r="E11" s="312"/>
      <c r="F11" s="313"/>
      <c r="G11" s="314"/>
      <c r="H11" s="470" t="s">
        <v>23</v>
      </c>
      <c r="I11" s="471"/>
      <c r="J11" s="472"/>
      <c r="K11" s="470" t="s">
        <v>21</v>
      </c>
      <c r="L11" s="471"/>
      <c r="M11" s="472"/>
      <c r="N11" s="127" t="str">
        <f>O46</f>
        <v>(2029)</v>
      </c>
    </row>
    <row r="12" spans="2:17" ht="19.2" customHeight="1" x14ac:dyDescent="0.3">
      <c r="B12" s="320" t="s">
        <v>91</v>
      </c>
      <c r="C12" s="309" t="s">
        <v>583</v>
      </c>
      <c r="D12" s="306"/>
      <c r="E12" s="309" t="s">
        <v>65</v>
      </c>
      <c r="F12" s="310"/>
      <c r="G12" s="311"/>
      <c r="H12" s="476">
        <v>0</v>
      </c>
      <c r="I12" s="474"/>
      <c r="J12" s="474"/>
      <c r="K12" s="468">
        <v>0</v>
      </c>
      <c r="L12" s="469"/>
      <c r="M12" s="469"/>
      <c r="N12" s="129">
        <f>O49</f>
        <v>6429</v>
      </c>
    </row>
    <row r="13" spans="2:17" ht="20.399999999999999" customHeight="1" x14ac:dyDescent="0.3">
      <c r="B13" s="321"/>
      <c r="C13" s="307"/>
      <c r="D13" s="308"/>
      <c r="E13" s="312"/>
      <c r="F13" s="313"/>
      <c r="G13" s="314"/>
      <c r="H13" s="470" t="s">
        <v>23</v>
      </c>
      <c r="I13" s="471"/>
      <c r="J13" s="472"/>
      <c r="K13" s="470" t="s">
        <v>21</v>
      </c>
      <c r="L13" s="471"/>
      <c r="M13" s="472"/>
      <c r="N13" s="127" t="str">
        <f>O50</f>
        <v>(2029)</v>
      </c>
    </row>
    <row r="16" spans="2:17" ht="15.6" x14ac:dyDescent="0.3">
      <c r="B16" s="298" t="s">
        <v>117</v>
      </c>
      <c r="C16" s="298"/>
      <c r="D16" s="298"/>
      <c r="E16" s="298"/>
      <c r="F16" s="298"/>
      <c r="G16" s="298"/>
    </row>
    <row r="17" spans="2:8" ht="15.6" x14ac:dyDescent="0.3">
      <c r="B17" s="325" t="s">
        <v>118</v>
      </c>
      <c r="C17" s="325"/>
      <c r="D17" s="325"/>
      <c r="E17" s="325"/>
      <c r="F17" s="325" t="s">
        <v>119</v>
      </c>
      <c r="G17" s="325"/>
      <c r="H17" s="325"/>
    </row>
    <row r="18" spans="2:8" ht="15.6" x14ac:dyDescent="0.3">
      <c r="B18" s="326">
        <v>1</v>
      </c>
      <c r="C18" s="326"/>
      <c r="D18" s="326"/>
      <c r="E18" s="326"/>
      <c r="F18" s="326">
        <v>2</v>
      </c>
      <c r="G18" s="326"/>
      <c r="H18" s="326"/>
    </row>
    <row r="19" spans="2:8" ht="15.6" x14ac:dyDescent="0.3">
      <c r="B19" s="295" t="s">
        <v>120</v>
      </c>
      <c r="C19" s="295"/>
      <c r="D19" s="295"/>
      <c r="E19" s="295"/>
      <c r="F19" s="475">
        <f>F20+F23+F26+F29</f>
        <v>14809073.550000001</v>
      </c>
      <c r="G19" s="475"/>
      <c r="H19" s="475"/>
    </row>
    <row r="20" spans="2:8" ht="15.6" x14ac:dyDescent="0.3">
      <c r="B20" s="295" t="s">
        <v>121</v>
      </c>
      <c r="C20" s="295"/>
      <c r="D20" s="295"/>
      <c r="E20" s="295"/>
      <c r="F20" s="475">
        <f>F21</f>
        <v>0</v>
      </c>
      <c r="G20" s="475"/>
      <c r="H20" s="475"/>
    </row>
    <row r="21" spans="2:8" ht="15.6" x14ac:dyDescent="0.3">
      <c r="B21" s="293" t="s">
        <v>456</v>
      </c>
      <c r="C21" s="293"/>
      <c r="D21" s="293"/>
      <c r="E21" s="293"/>
      <c r="F21" s="475">
        <f>J133</f>
        <v>0</v>
      </c>
      <c r="G21" s="475"/>
      <c r="H21" s="475"/>
    </row>
    <row r="22" spans="2:8" ht="15.6" x14ac:dyDescent="0.3">
      <c r="B22" s="299" t="s">
        <v>517</v>
      </c>
      <c r="C22" s="300"/>
      <c r="D22" s="300"/>
      <c r="E22" s="301"/>
      <c r="F22" s="463"/>
      <c r="G22" s="464"/>
      <c r="H22" s="465"/>
    </row>
    <row r="23" spans="2:8" ht="31.35" customHeight="1" x14ac:dyDescent="0.3">
      <c r="B23" s="295" t="s">
        <v>122</v>
      </c>
      <c r="C23" s="295"/>
      <c r="D23" s="295"/>
      <c r="E23" s="295"/>
      <c r="F23" s="475">
        <f>F24</f>
        <v>0</v>
      </c>
      <c r="G23" s="475"/>
      <c r="H23" s="475"/>
    </row>
    <row r="24" spans="2:8" ht="30.6" customHeight="1" x14ac:dyDescent="0.3">
      <c r="B24" s="293" t="s">
        <v>458</v>
      </c>
      <c r="C24" s="293"/>
      <c r="D24" s="293"/>
      <c r="E24" s="293"/>
      <c r="F24" s="475">
        <f>K133</f>
        <v>0</v>
      </c>
      <c r="G24" s="475"/>
      <c r="H24" s="475"/>
    </row>
    <row r="25" spans="2:8" ht="18" customHeight="1" x14ac:dyDescent="0.3">
      <c r="B25" s="299" t="s">
        <v>517</v>
      </c>
      <c r="C25" s="300"/>
      <c r="D25" s="300"/>
      <c r="E25" s="301"/>
      <c r="F25" s="463"/>
      <c r="G25" s="464"/>
      <c r="H25" s="465"/>
    </row>
    <row r="26" spans="2:8" ht="15.6" x14ac:dyDescent="0.3">
      <c r="B26" s="295" t="s">
        <v>123</v>
      </c>
      <c r="C26" s="295"/>
      <c r="D26" s="295"/>
      <c r="E26" s="295"/>
      <c r="F26" s="475">
        <f>F27</f>
        <v>14809073.550000001</v>
      </c>
      <c r="G26" s="475"/>
      <c r="H26" s="475"/>
    </row>
    <row r="27" spans="2:8" ht="15.6" x14ac:dyDescent="0.3">
      <c r="B27" s="293" t="s">
        <v>459</v>
      </c>
      <c r="C27" s="293"/>
      <c r="D27" s="293"/>
      <c r="E27" s="293"/>
      <c r="F27" s="475">
        <f>L133</f>
        <v>14809073.550000001</v>
      </c>
      <c r="G27" s="475"/>
      <c r="H27" s="475"/>
    </row>
    <row r="28" spans="2:8" ht="15.6" x14ac:dyDescent="0.3">
      <c r="B28" s="299" t="s">
        <v>517</v>
      </c>
      <c r="C28" s="300"/>
      <c r="D28" s="300"/>
      <c r="E28" s="301"/>
      <c r="F28" s="463"/>
      <c r="G28" s="464"/>
      <c r="H28" s="465"/>
    </row>
    <row r="29" spans="2:8" ht="15.6" x14ac:dyDescent="0.3">
      <c r="B29" s="295" t="s">
        <v>125</v>
      </c>
      <c r="C29" s="295"/>
      <c r="D29" s="295"/>
      <c r="E29" s="295"/>
      <c r="F29" s="475">
        <f>F30</f>
        <v>0</v>
      </c>
      <c r="G29" s="475"/>
      <c r="H29" s="475"/>
    </row>
    <row r="30" spans="2:8" ht="15.6" x14ac:dyDescent="0.3">
      <c r="B30" s="293" t="s">
        <v>460</v>
      </c>
      <c r="C30" s="293"/>
      <c r="D30" s="293"/>
      <c r="E30" s="293"/>
      <c r="F30" s="475">
        <v>0</v>
      </c>
      <c r="G30" s="475"/>
      <c r="H30" s="475"/>
    </row>
    <row r="31" spans="2:8" ht="15.6" x14ac:dyDescent="0.3">
      <c r="B31" s="299" t="s">
        <v>517</v>
      </c>
      <c r="C31" s="300"/>
      <c r="D31" s="300"/>
      <c r="E31" s="301"/>
      <c r="F31" s="463"/>
      <c r="G31" s="464"/>
      <c r="H31" s="465"/>
    </row>
    <row r="32" spans="2:8" ht="15.6" x14ac:dyDescent="0.3">
      <c r="B32" s="295" t="s">
        <v>126</v>
      </c>
      <c r="C32" s="295"/>
      <c r="D32" s="295"/>
      <c r="E32" s="295"/>
      <c r="F32" s="475">
        <f>SUM(F33:H35)</f>
        <v>24143161.32</v>
      </c>
      <c r="G32" s="475"/>
      <c r="H32" s="475"/>
    </row>
    <row r="33" spans="2:17" ht="15.6" x14ac:dyDescent="0.3">
      <c r="B33" s="293" t="s">
        <v>127</v>
      </c>
      <c r="C33" s="293"/>
      <c r="D33" s="293"/>
      <c r="E33" s="293"/>
      <c r="F33" s="475">
        <f>M133</f>
        <v>24143161.32</v>
      </c>
      <c r="G33" s="475"/>
      <c r="H33" s="475"/>
    </row>
    <row r="34" spans="2:17" ht="15.6" x14ac:dyDescent="0.3">
      <c r="B34" s="293" t="s">
        <v>128</v>
      </c>
      <c r="C34" s="293"/>
      <c r="D34" s="293"/>
      <c r="E34" s="293"/>
      <c r="F34" s="475">
        <v>0</v>
      </c>
      <c r="G34" s="475"/>
      <c r="H34" s="475"/>
    </row>
    <row r="35" spans="2:17" ht="15.6" x14ac:dyDescent="0.3">
      <c r="B35" s="293" t="s">
        <v>129</v>
      </c>
      <c r="C35" s="293"/>
      <c r="D35" s="293"/>
      <c r="E35" s="293"/>
      <c r="F35" s="475">
        <v>0</v>
      </c>
      <c r="G35" s="475"/>
      <c r="H35" s="475"/>
    </row>
    <row r="36" spans="2:17" ht="15.6" x14ac:dyDescent="0.3">
      <c r="B36" s="295" t="s">
        <v>130</v>
      </c>
      <c r="C36" s="295"/>
      <c r="D36" s="295"/>
      <c r="E36" s="295"/>
      <c r="F36" s="475">
        <f>F19+F32</f>
        <v>38952234.870000005</v>
      </c>
      <c r="G36" s="475"/>
      <c r="H36" s="475"/>
    </row>
    <row r="37" spans="2:17" x14ac:dyDescent="0.3">
      <c r="F37" s="28"/>
      <c r="G37" s="28"/>
      <c r="H37" s="28"/>
    </row>
    <row r="38" spans="2:17" ht="15.6" x14ac:dyDescent="0.3">
      <c r="B38" s="298" t="s">
        <v>131</v>
      </c>
      <c r="C38" s="298"/>
      <c r="D38" s="298"/>
      <c r="E38" s="298"/>
      <c r="F38" s="298"/>
      <c r="G38" s="298"/>
      <c r="H38" s="298"/>
    </row>
    <row r="39" spans="2:17" ht="16.350000000000001" customHeight="1" x14ac:dyDescent="0.3">
      <c r="B39" s="367" t="s">
        <v>132</v>
      </c>
      <c r="C39" s="262" t="s">
        <v>133</v>
      </c>
      <c r="D39" s="262" t="s">
        <v>134</v>
      </c>
      <c r="E39" s="262" t="s">
        <v>135</v>
      </c>
      <c r="F39" s="262" t="s">
        <v>136</v>
      </c>
      <c r="G39" s="262" t="s">
        <v>137</v>
      </c>
      <c r="H39" s="262" t="s">
        <v>138</v>
      </c>
      <c r="I39" s="262" t="s">
        <v>139</v>
      </c>
      <c r="J39" s="262"/>
      <c r="K39" s="262"/>
      <c r="L39" s="262"/>
      <c r="M39" s="262"/>
      <c r="N39" s="262" t="s">
        <v>6</v>
      </c>
      <c r="O39" s="262"/>
      <c r="P39" s="262" t="s">
        <v>140</v>
      </c>
      <c r="Q39" s="262" t="s">
        <v>141</v>
      </c>
    </row>
    <row r="40" spans="2:17" ht="47.1" customHeight="1" x14ac:dyDescent="0.3">
      <c r="B40" s="368"/>
      <c r="C40" s="262"/>
      <c r="D40" s="262"/>
      <c r="E40" s="262"/>
      <c r="F40" s="262"/>
      <c r="G40" s="262"/>
      <c r="H40" s="262"/>
      <c r="I40" s="262" t="s">
        <v>88</v>
      </c>
      <c r="J40" s="262" t="s">
        <v>142</v>
      </c>
      <c r="K40" s="262"/>
      <c r="L40" s="262"/>
      <c r="M40" s="262" t="s">
        <v>143</v>
      </c>
      <c r="N40" s="262" t="s">
        <v>144</v>
      </c>
      <c r="O40" s="262" t="s">
        <v>145</v>
      </c>
      <c r="P40" s="262"/>
      <c r="Q40" s="262"/>
    </row>
    <row r="41" spans="2:17" ht="96" customHeight="1" x14ac:dyDescent="0.3">
      <c r="B41" s="369"/>
      <c r="C41" s="262"/>
      <c r="D41" s="262"/>
      <c r="E41" s="262"/>
      <c r="F41" s="262"/>
      <c r="G41" s="262"/>
      <c r="H41" s="262"/>
      <c r="I41" s="262"/>
      <c r="J41" s="3" t="s">
        <v>146</v>
      </c>
      <c r="K41" s="3" t="s">
        <v>147</v>
      </c>
      <c r="L41" s="3" t="s">
        <v>148</v>
      </c>
      <c r="M41" s="262"/>
      <c r="N41" s="262"/>
      <c r="O41" s="262"/>
      <c r="P41" s="262"/>
      <c r="Q41" s="262"/>
    </row>
    <row r="42" spans="2:17" ht="15.6" x14ac:dyDescent="0.3">
      <c r="B42" s="4">
        <v>1</v>
      </c>
      <c r="C42" s="4">
        <v>2</v>
      </c>
      <c r="D42" s="4">
        <v>3</v>
      </c>
      <c r="E42" s="4">
        <v>4</v>
      </c>
      <c r="F42" s="4">
        <v>5</v>
      </c>
      <c r="G42" s="4">
        <v>6</v>
      </c>
      <c r="H42" s="4">
        <v>7</v>
      </c>
      <c r="I42" s="4">
        <v>8</v>
      </c>
      <c r="J42" s="4">
        <v>9</v>
      </c>
      <c r="K42" s="4">
        <v>10</v>
      </c>
      <c r="L42" s="4">
        <v>11</v>
      </c>
      <c r="M42" s="4">
        <v>12</v>
      </c>
      <c r="N42" s="4">
        <v>13</v>
      </c>
      <c r="O42" s="4">
        <v>14</v>
      </c>
      <c r="P42" s="4">
        <v>15</v>
      </c>
      <c r="Q42" s="4">
        <v>16</v>
      </c>
    </row>
    <row r="43" spans="2:17" s="123" customFormat="1" ht="29.1" customHeight="1" x14ac:dyDescent="0.3">
      <c r="B43" s="282" t="s">
        <v>584</v>
      </c>
      <c r="C43" s="371" t="s">
        <v>149</v>
      </c>
      <c r="D43" s="282" t="s">
        <v>585</v>
      </c>
      <c r="E43" s="282" t="s">
        <v>939</v>
      </c>
      <c r="F43" s="371" t="s">
        <v>464</v>
      </c>
      <c r="G43" s="371" t="s">
        <v>586</v>
      </c>
      <c r="H43" s="371" t="s">
        <v>150</v>
      </c>
      <c r="I43" s="361">
        <f>SUM(I55:I132)</f>
        <v>38952234.870000005</v>
      </c>
      <c r="J43" s="361">
        <f t="shared" ref="J43:M43" si="0">SUM(J55:J132)</f>
        <v>0</v>
      </c>
      <c r="K43" s="361">
        <f t="shared" si="0"/>
        <v>0</v>
      </c>
      <c r="L43" s="361">
        <f t="shared" si="0"/>
        <v>14809073.550000001</v>
      </c>
      <c r="M43" s="361">
        <f t="shared" si="0"/>
        <v>24143161.32</v>
      </c>
      <c r="N43" s="282" t="s">
        <v>587</v>
      </c>
      <c r="O43" s="129">
        <f>O59+O67+O96+O108+O113+O125</f>
        <v>7670</v>
      </c>
      <c r="P43" s="456" t="s">
        <v>801</v>
      </c>
      <c r="Q43" s="456" t="s">
        <v>183</v>
      </c>
    </row>
    <row r="44" spans="2:17" s="123" customFormat="1" ht="24" customHeight="1" x14ac:dyDescent="0.3">
      <c r="B44" s="283"/>
      <c r="C44" s="372"/>
      <c r="D44" s="283"/>
      <c r="E44" s="283"/>
      <c r="F44" s="372"/>
      <c r="G44" s="372"/>
      <c r="H44" s="372"/>
      <c r="I44" s="362"/>
      <c r="J44" s="362"/>
      <c r="K44" s="362"/>
      <c r="L44" s="362"/>
      <c r="M44" s="362"/>
      <c r="N44" s="284"/>
      <c r="O44" s="211" t="s">
        <v>29</v>
      </c>
      <c r="P44" s="457"/>
      <c r="Q44" s="459"/>
    </row>
    <row r="45" spans="2:17" s="123" customFormat="1" ht="22.8" customHeight="1" x14ac:dyDescent="0.3">
      <c r="B45" s="283"/>
      <c r="C45" s="372"/>
      <c r="D45" s="283"/>
      <c r="E45" s="283"/>
      <c r="F45" s="372"/>
      <c r="G45" s="372"/>
      <c r="H45" s="372"/>
      <c r="I45" s="362"/>
      <c r="J45" s="362"/>
      <c r="K45" s="362"/>
      <c r="L45" s="362"/>
      <c r="M45" s="362"/>
      <c r="N45" s="282" t="s">
        <v>588</v>
      </c>
      <c r="O45" s="157">
        <f>O55+O65+O86+O98+O111+O121</f>
        <v>34.387</v>
      </c>
      <c r="P45" s="457"/>
      <c r="Q45" s="459"/>
    </row>
    <row r="46" spans="2:17" s="123" customFormat="1" ht="31.8" customHeight="1" x14ac:dyDescent="0.3">
      <c r="B46" s="283"/>
      <c r="C46" s="372"/>
      <c r="D46" s="283"/>
      <c r="E46" s="283"/>
      <c r="F46" s="372"/>
      <c r="G46" s="372"/>
      <c r="H46" s="372"/>
      <c r="I46" s="362"/>
      <c r="J46" s="362"/>
      <c r="K46" s="362"/>
      <c r="L46" s="362"/>
      <c r="M46" s="362"/>
      <c r="N46" s="284"/>
      <c r="O46" s="211" t="s">
        <v>29</v>
      </c>
      <c r="P46" s="457"/>
      <c r="Q46" s="459"/>
    </row>
    <row r="47" spans="2:17" s="123" customFormat="1" ht="19.2" customHeight="1" x14ac:dyDescent="0.3">
      <c r="B47" s="283"/>
      <c r="C47" s="372"/>
      <c r="D47" s="283"/>
      <c r="E47" s="283"/>
      <c r="F47" s="372"/>
      <c r="G47" s="372"/>
      <c r="H47" s="372"/>
      <c r="I47" s="362"/>
      <c r="J47" s="362"/>
      <c r="K47" s="362"/>
      <c r="L47" s="362"/>
      <c r="M47" s="362"/>
      <c r="N47" s="396" t="s">
        <v>184</v>
      </c>
      <c r="O47" s="129">
        <f>O63+O92+O127</f>
        <v>1989</v>
      </c>
      <c r="P47" s="457"/>
      <c r="Q47" s="459"/>
    </row>
    <row r="48" spans="2:17" s="123" customFormat="1" ht="15.6" x14ac:dyDescent="0.3">
      <c r="B48" s="283"/>
      <c r="C48" s="372"/>
      <c r="D48" s="283"/>
      <c r="E48" s="283"/>
      <c r="F48" s="372"/>
      <c r="G48" s="372"/>
      <c r="H48" s="372"/>
      <c r="I48" s="362"/>
      <c r="J48" s="362"/>
      <c r="K48" s="362"/>
      <c r="L48" s="362"/>
      <c r="M48" s="362"/>
      <c r="N48" s="397"/>
      <c r="O48" s="211" t="s">
        <v>29</v>
      </c>
      <c r="P48" s="457"/>
      <c r="Q48" s="459"/>
    </row>
    <row r="49" spans="2:17" s="123" customFormat="1" ht="18" customHeight="1" x14ac:dyDescent="0.3">
      <c r="B49" s="283"/>
      <c r="C49" s="372"/>
      <c r="D49" s="283"/>
      <c r="E49" s="283"/>
      <c r="F49" s="372"/>
      <c r="G49" s="372"/>
      <c r="H49" s="372"/>
      <c r="I49" s="362"/>
      <c r="J49" s="362"/>
      <c r="K49" s="362"/>
      <c r="L49" s="362"/>
      <c r="M49" s="362"/>
      <c r="N49" s="282" t="s">
        <v>589</v>
      </c>
      <c r="O49" s="129">
        <v>6429</v>
      </c>
      <c r="P49" s="457"/>
      <c r="Q49" s="459"/>
    </row>
    <row r="50" spans="2:17" s="123" customFormat="1" ht="49.2" customHeight="1" x14ac:dyDescent="0.3">
      <c r="B50" s="283"/>
      <c r="C50" s="372"/>
      <c r="D50" s="283"/>
      <c r="E50" s="283"/>
      <c r="F50" s="372"/>
      <c r="G50" s="372"/>
      <c r="H50" s="372"/>
      <c r="I50" s="362"/>
      <c r="J50" s="362"/>
      <c r="K50" s="362"/>
      <c r="L50" s="362"/>
      <c r="M50" s="362"/>
      <c r="N50" s="284"/>
      <c r="O50" s="211" t="s">
        <v>29</v>
      </c>
      <c r="P50" s="457"/>
      <c r="Q50" s="459"/>
    </row>
    <row r="51" spans="2:17" s="123" customFormat="1" ht="33" customHeight="1" x14ac:dyDescent="0.3">
      <c r="B51" s="283"/>
      <c r="C51" s="372"/>
      <c r="D51" s="283"/>
      <c r="E51" s="283"/>
      <c r="F51" s="372"/>
      <c r="G51" s="372"/>
      <c r="H51" s="372"/>
      <c r="I51" s="362"/>
      <c r="J51" s="362"/>
      <c r="K51" s="362"/>
      <c r="L51" s="362"/>
      <c r="M51" s="362"/>
      <c r="N51" s="282" t="s">
        <v>590</v>
      </c>
      <c r="O51" s="157">
        <f>O57+O69+O88+O101+O115+O123</f>
        <v>65.272999999999996</v>
      </c>
      <c r="P51" s="457"/>
      <c r="Q51" s="459"/>
    </row>
    <row r="52" spans="2:17" s="123" customFormat="1" ht="15.6" x14ac:dyDescent="0.3">
      <c r="B52" s="283"/>
      <c r="C52" s="372"/>
      <c r="D52" s="283"/>
      <c r="E52" s="283"/>
      <c r="F52" s="372"/>
      <c r="G52" s="372"/>
      <c r="H52" s="372"/>
      <c r="I52" s="362"/>
      <c r="J52" s="362"/>
      <c r="K52" s="362"/>
      <c r="L52" s="362"/>
      <c r="M52" s="362"/>
      <c r="N52" s="284"/>
      <c r="O52" s="211" t="s">
        <v>29</v>
      </c>
      <c r="P52" s="457"/>
      <c r="Q52" s="459"/>
    </row>
    <row r="53" spans="2:17" s="123" customFormat="1" ht="21" customHeight="1" x14ac:dyDescent="0.3">
      <c r="B53" s="283"/>
      <c r="C53" s="372"/>
      <c r="D53" s="283"/>
      <c r="E53" s="283"/>
      <c r="F53" s="372"/>
      <c r="G53" s="372"/>
      <c r="H53" s="372"/>
      <c r="I53" s="362"/>
      <c r="J53" s="362"/>
      <c r="K53" s="362"/>
      <c r="L53" s="362"/>
      <c r="M53" s="362"/>
      <c r="N53" s="282" t="s">
        <v>591</v>
      </c>
      <c r="O53" s="129">
        <f>O73+O90+O103+O119+O131</f>
        <v>5694</v>
      </c>
      <c r="P53" s="457"/>
      <c r="Q53" s="459"/>
    </row>
    <row r="54" spans="2:17" s="123" customFormat="1" ht="28.8" customHeight="1" x14ac:dyDescent="0.3">
      <c r="B54" s="283"/>
      <c r="C54" s="372"/>
      <c r="D54" s="283"/>
      <c r="E54" s="283"/>
      <c r="F54" s="372"/>
      <c r="G54" s="372"/>
      <c r="H54" s="372"/>
      <c r="I54" s="362"/>
      <c r="J54" s="362"/>
      <c r="K54" s="362"/>
      <c r="L54" s="362"/>
      <c r="M54" s="362"/>
      <c r="N54" s="284"/>
      <c r="O54" s="211" t="s">
        <v>29</v>
      </c>
      <c r="P54" s="458"/>
      <c r="Q54" s="460"/>
    </row>
    <row r="55" spans="2:17" s="123" customFormat="1" ht="17.100000000000001" customHeight="1" x14ac:dyDescent="0.3">
      <c r="B55" s="282" t="s">
        <v>592</v>
      </c>
      <c r="C55" s="372"/>
      <c r="D55" s="282" t="s">
        <v>593</v>
      </c>
      <c r="E55" s="282"/>
      <c r="F55" s="372"/>
      <c r="G55" s="372"/>
      <c r="H55" s="372"/>
      <c r="I55" s="375">
        <f>SUM(J55:M55)</f>
        <v>682672</v>
      </c>
      <c r="J55" s="377">
        <v>0</v>
      </c>
      <c r="K55" s="379">
        <v>0</v>
      </c>
      <c r="L55" s="379">
        <v>341336</v>
      </c>
      <c r="M55" s="379">
        <v>341336</v>
      </c>
      <c r="N55" s="282" t="s">
        <v>588</v>
      </c>
      <c r="O55" s="213">
        <v>1.1299999999999999</v>
      </c>
      <c r="P55" s="371" t="s">
        <v>801</v>
      </c>
      <c r="Q55" s="371" t="s">
        <v>155</v>
      </c>
    </row>
    <row r="56" spans="2:17" s="123" customFormat="1" ht="35.1" customHeight="1" x14ac:dyDescent="0.3">
      <c r="B56" s="283"/>
      <c r="C56" s="372"/>
      <c r="D56" s="283"/>
      <c r="E56" s="283"/>
      <c r="F56" s="372"/>
      <c r="G56" s="372"/>
      <c r="H56" s="372"/>
      <c r="I56" s="376"/>
      <c r="J56" s="378"/>
      <c r="K56" s="380"/>
      <c r="L56" s="380"/>
      <c r="M56" s="380"/>
      <c r="N56" s="284"/>
      <c r="O56" s="212" t="s">
        <v>29</v>
      </c>
      <c r="P56" s="372"/>
      <c r="Q56" s="372"/>
    </row>
    <row r="57" spans="2:17" s="123" customFormat="1" ht="30.6" customHeight="1" x14ac:dyDescent="0.3">
      <c r="B57" s="283"/>
      <c r="C57" s="372"/>
      <c r="D57" s="283"/>
      <c r="E57" s="283"/>
      <c r="F57" s="372"/>
      <c r="G57" s="372"/>
      <c r="H57" s="372"/>
      <c r="I57" s="376"/>
      <c r="J57" s="378"/>
      <c r="K57" s="380"/>
      <c r="L57" s="380"/>
      <c r="M57" s="380"/>
      <c r="N57" s="282" t="s">
        <v>590</v>
      </c>
      <c r="O57" s="213">
        <v>3.5619999999999998</v>
      </c>
      <c r="P57" s="372"/>
      <c r="Q57" s="372"/>
    </row>
    <row r="58" spans="2:17" s="123" customFormat="1" ht="22.8" customHeight="1" x14ac:dyDescent="0.3">
      <c r="B58" s="283"/>
      <c r="C58" s="372"/>
      <c r="D58" s="283"/>
      <c r="E58" s="283"/>
      <c r="F58" s="372"/>
      <c r="G58" s="372"/>
      <c r="H58" s="372"/>
      <c r="I58" s="376"/>
      <c r="J58" s="378"/>
      <c r="K58" s="380"/>
      <c r="L58" s="380"/>
      <c r="M58" s="380"/>
      <c r="N58" s="284"/>
      <c r="O58" s="124" t="s">
        <v>29</v>
      </c>
      <c r="P58" s="372"/>
      <c r="Q58" s="372"/>
    </row>
    <row r="59" spans="2:17" s="123" customFormat="1" ht="24" customHeight="1" x14ac:dyDescent="0.3">
      <c r="B59" s="283"/>
      <c r="C59" s="372"/>
      <c r="D59" s="283"/>
      <c r="E59" s="283"/>
      <c r="F59" s="372"/>
      <c r="G59" s="372"/>
      <c r="H59" s="372"/>
      <c r="I59" s="376"/>
      <c r="J59" s="378"/>
      <c r="K59" s="380"/>
      <c r="L59" s="380"/>
      <c r="M59" s="380"/>
      <c r="N59" s="282" t="s">
        <v>587</v>
      </c>
      <c r="O59" s="125">
        <v>103</v>
      </c>
      <c r="P59" s="372"/>
      <c r="Q59" s="372"/>
    </row>
    <row r="60" spans="2:17" s="123" customFormat="1" ht="27" customHeight="1" x14ac:dyDescent="0.3">
      <c r="B60" s="283"/>
      <c r="C60" s="372"/>
      <c r="D60" s="283"/>
      <c r="E60" s="283"/>
      <c r="F60" s="372"/>
      <c r="G60" s="372"/>
      <c r="H60" s="372"/>
      <c r="I60" s="376"/>
      <c r="J60" s="378"/>
      <c r="K60" s="380"/>
      <c r="L60" s="380"/>
      <c r="M60" s="380"/>
      <c r="N60" s="284"/>
      <c r="O60" s="124" t="s">
        <v>29</v>
      </c>
      <c r="P60" s="372"/>
      <c r="Q60" s="372"/>
    </row>
    <row r="61" spans="2:17" s="123" customFormat="1" ht="15.6" customHeight="1" x14ac:dyDescent="0.3">
      <c r="B61" s="283"/>
      <c r="C61" s="372"/>
      <c r="D61" s="283"/>
      <c r="E61" s="283"/>
      <c r="F61" s="372"/>
      <c r="G61" s="372"/>
      <c r="H61" s="372"/>
      <c r="I61" s="376"/>
      <c r="J61" s="378"/>
      <c r="K61" s="380"/>
      <c r="L61" s="380"/>
      <c r="M61" s="380"/>
      <c r="N61" s="282" t="s">
        <v>589</v>
      </c>
      <c r="O61" s="158">
        <v>104</v>
      </c>
      <c r="P61" s="372"/>
      <c r="Q61" s="372"/>
    </row>
    <row r="62" spans="2:17" s="123" customFormat="1" ht="38.1" customHeight="1" x14ac:dyDescent="0.3">
      <c r="B62" s="283"/>
      <c r="C62" s="372"/>
      <c r="D62" s="283"/>
      <c r="E62" s="283"/>
      <c r="F62" s="372"/>
      <c r="G62" s="372"/>
      <c r="H62" s="372"/>
      <c r="I62" s="376"/>
      <c r="J62" s="378"/>
      <c r="K62" s="380"/>
      <c r="L62" s="380"/>
      <c r="M62" s="380"/>
      <c r="N62" s="284"/>
      <c r="O62" s="159" t="s">
        <v>29</v>
      </c>
      <c r="P62" s="372"/>
      <c r="Q62" s="372"/>
    </row>
    <row r="63" spans="2:17" s="123" customFormat="1" ht="15.6" x14ac:dyDescent="0.3">
      <c r="B63" s="283"/>
      <c r="C63" s="372"/>
      <c r="D63" s="283"/>
      <c r="E63" s="283"/>
      <c r="F63" s="372"/>
      <c r="G63" s="372"/>
      <c r="H63" s="372"/>
      <c r="I63" s="376"/>
      <c r="J63" s="378"/>
      <c r="K63" s="380"/>
      <c r="L63" s="380"/>
      <c r="M63" s="380"/>
      <c r="N63" s="282" t="s">
        <v>184</v>
      </c>
      <c r="O63" s="158">
        <v>29</v>
      </c>
      <c r="P63" s="372"/>
      <c r="Q63" s="372"/>
    </row>
    <row r="64" spans="2:17" s="123" customFormat="1" ht="19.2" customHeight="1" x14ac:dyDescent="0.3">
      <c r="B64" s="283"/>
      <c r="C64" s="372"/>
      <c r="D64" s="283"/>
      <c r="E64" s="283"/>
      <c r="F64" s="372"/>
      <c r="G64" s="372"/>
      <c r="H64" s="372"/>
      <c r="I64" s="376"/>
      <c r="J64" s="378"/>
      <c r="K64" s="380"/>
      <c r="L64" s="380"/>
      <c r="M64" s="380"/>
      <c r="N64" s="284"/>
      <c r="O64" s="124" t="s">
        <v>29</v>
      </c>
      <c r="P64" s="372"/>
      <c r="Q64" s="372"/>
    </row>
    <row r="65" spans="2:17" s="123" customFormat="1" ht="33.6" customHeight="1" x14ac:dyDescent="0.3">
      <c r="B65" s="282" t="s">
        <v>594</v>
      </c>
      <c r="C65" s="372"/>
      <c r="D65" s="282" t="s">
        <v>595</v>
      </c>
      <c r="E65" s="282"/>
      <c r="F65" s="372"/>
      <c r="G65" s="372"/>
      <c r="H65" s="372"/>
      <c r="I65" s="375">
        <f>SUM(J65:M74)</f>
        <v>5746643.79</v>
      </c>
      <c r="J65" s="386">
        <v>0</v>
      </c>
      <c r="K65" s="379">
        <v>0</v>
      </c>
      <c r="L65" s="375">
        <v>2292099.85</v>
      </c>
      <c r="M65" s="375">
        <v>3454543.94</v>
      </c>
      <c r="N65" s="282" t="s">
        <v>596</v>
      </c>
      <c r="O65" s="213">
        <v>4.4850000000000003</v>
      </c>
      <c r="P65" s="371" t="s">
        <v>151</v>
      </c>
      <c r="Q65" s="371" t="s">
        <v>183</v>
      </c>
    </row>
    <row r="66" spans="2:17" s="123" customFormat="1" ht="15.6" x14ac:dyDescent="0.3">
      <c r="B66" s="283"/>
      <c r="C66" s="372"/>
      <c r="D66" s="283"/>
      <c r="E66" s="283"/>
      <c r="F66" s="372"/>
      <c r="G66" s="372"/>
      <c r="H66" s="372"/>
      <c r="I66" s="376"/>
      <c r="J66" s="387"/>
      <c r="K66" s="380"/>
      <c r="L66" s="376"/>
      <c r="M66" s="376"/>
      <c r="N66" s="284"/>
      <c r="O66" s="124" t="s">
        <v>29</v>
      </c>
      <c r="P66" s="372"/>
      <c r="Q66" s="372"/>
    </row>
    <row r="67" spans="2:17" s="123" customFormat="1" ht="18.600000000000001" customHeight="1" x14ac:dyDescent="0.3">
      <c r="B67" s="283"/>
      <c r="C67" s="372"/>
      <c r="D67" s="283"/>
      <c r="E67" s="283"/>
      <c r="F67" s="372"/>
      <c r="G67" s="372"/>
      <c r="H67" s="372"/>
      <c r="I67" s="376"/>
      <c r="J67" s="387"/>
      <c r="K67" s="380"/>
      <c r="L67" s="376"/>
      <c r="M67" s="376"/>
      <c r="N67" s="282" t="s">
        <v>597</v>
      </c>
      <c r="O67" s="125">
        <v>131</v>
      </c>
      <c r="P67" s="372"/>
      <c r="Q67" s="372"/>
    </row>
    <row r="68" spans="2:17" s="123" customFormat="1" ht="30" customHeight="1" x14ac:dyDescent="0.3">
      <c r="B68" s="283"/>
      <c r="C68" s="372"/>
      <c r="D68" s="283"/>
      <c r="E68" s="283"/>
      <c r="F68" s="372"/>
      <c r="G68" s="372"/>
      <c r="H68" s="372"/>
      <c r="I68" s="376"/>
      <c r="J68" s="387"/>
      <c r="K68" s="380"/>
      <c r="L68" s="376"/>
      <c r="M68" s="376"/>
      <c r="N68" s="284"/>
      <c r="O68" s="124" t="s">
        <v>29</v>
      </c>
      <c r="P68" s="372"/>
      <c r="Q68" s="372"/>
    </row>
    <row r="69" spans="2:17" s="123" customFormat="1" ht="18" customHeight="1" x14ac:dyDescent="0.3">
      <c r="B69" s="283"/>
      <c r="C69" s="372"/>
      <c r="D69" s="283"/>
      <c r="E69" s="283"/>
      <c r="F69" s="372"/>
      <c r="G69" s="372"/>
      <c r="H69" s="372"/>
      <c r="I69" s="376"/>
      <c r="J69" s="387"/>
      <c r="K69" s="380"/>
      <c r="L69" s="376"/>
      <c r="M69" s="376"/>
      <c r="N69" s="282" t="s">
        <v>598</v>
      </c>
      <c r="O69" s="213">
        <v>16.529</v>
      </c>
      <c r="P69" s="372"/>
      <c r="Q69" s="372"/>
    </row>
    <row r="70" spans="2:17" s="123" customFormat="1" ht="32.4" customHeight="1" x14ac:dyDescent="0.3">
      <c r="B70" s="283"/>
      <c r="C70" s="372"/>
      <c r="D70" s="283"/>
      <c r="E70" s="283"/>
      <c r="F70" s="372"/>
      <c r="G70" s="372"/>
      <c r="H70" s="372"/>
      <c r="I70" s="376"/>
      <c r="J70" s="387"/>
      <c r="K70" s="380"/>
      <c r="L70" s="376"/>
      <c r="M70" s="376"/>
      <c r="N70" s="284"/>
      <c r="O70" s="124" t="s">
        <v>29</v>
      </c>
      <c r="P70" s="372"/>
      <c r="Q70" s="372"/>
    </row>
    <row r="71" spans="2:17" s="123" customFormat="1" ht="17.100000000000001" customHeight="1" x14ac:dyDescent="0.3">
      <c r="B71" s="283"/>
      <c r="C71" s="372"/>
      <c r="D71" s="283"/>
      <c r="E71" s="283"/>
      <c r="F71" s="372"/>
      <c r="G71" s="372"/>
      <c r="H71" s="372"/>
      <c r="I71" s="376"/>
      <c r="J71" s="387"/>
      <c r="K71" s="380"/>
      <c r="L71" s="376"/>
      <c r="M71" s="376"/>
      <c r="N71" s="282" t="s">
        <v>599</v>
      </c>
      <c r="O71" s="125">
        <v>797</v>
      </c>
      <c r="P71" s="372"/>
      <c r="Q71" s="372"/>
    </row>
    <row r="72" spans="2:17" s="123" customFormat="1" ht="52.2" customHeight="1" x14ac:dyDescent="0.3">
      <c r="B72" s="283"/>
      <c r="C72" s="372"/>
      <c r="D72" s="283"/>
      <c r="E72" s="283"/>
      <c r="F72" s="372"/>
      <c r="G72" s="372"/>
      <c r="H72" s="372"/>
      <c r="I72" s="376"/>
      <c r="J72" s="387"/>
      <c r="K72" s="380"/>
      <c r="L72" s="376"/>
      <c r="M72" s="376"/>
      <c r="N72" s="284"/>
      <c r="O72" s="124" t="s">
        <v>29</v>
      </c>
      <c r="P72" s="372"/>
      <c r="Q72" s="372"/>
    </row>
    <row r="73" spans="2:17" s="123" customFormat="1" ht="15.6" x14ac:dyDescent="0.3">
      <c r="B73" s="283"/>
      <c r="C73" s="372"/>
      <c r="D73" s="283"/>
      <c r="E73" s="283"/>
      <c r="F73" s="372"/>
      <c r="G73" s="372"/>
      <c r="H73" s="372"/>
      <c r="I73" s="376"/>
      <c r="J73" s="387"/>
      <c r="K73" s="380"/>
      <c r="L73" s="376"/>
      <c r="M73" s="376"/>
      <c r="N73" s="282" t="s">
        <v>591</v>
      </c>
      <c r="O73" s="125">
        <v>593</v>
      </c>
      <c r="P73" s="372"/>
      <c r="Q73" s="372"/>
    </row>
    <row r="74" spans="2:17" s="123" customFormat="1" ht="35.1" customHeight="1" x14ac:dyDescent="0.3">
      <c r="B74" s="283"/>
      <c r="C74" s="372"/>
      <c r="D74" s="283"/>
      <c r="E74" s="283"/>
      <c r="F74" s="372"/>
      <c r="G74" s="372"/>
      <c r="H74" s="372"/>
      <c r="I74" s="376"/>
      <c r="J74" s="387"/>
      <c r="K74" s="380"/>
      <c r="L74" s="376"/>
      <c r="M74" s="376"/>
      <c r="N74" s="284"/>
      <c r="O74" s="124" t="s">
        <v>29</v>
      </c>
      <c r="P74" s="372"/>
      <c r="Q74" s="372"/>
    </row>
    <row r="75" spans="2:17" s="123" customFormat="1" ht="15.6" hidden="1" customHeight="1" x14ac:dyDescent="0.3">
      <c r="B75" s="283"/>
      <c r="C75" s="372"/>
      <c r="D75" s="289"/>
      <c r="E75" s="289"/>
      <c r="F75" s="372"/>
      <c r="G75" s="372"/>
      <c r="H75" s="372"/>
      <c r="I75" s="289"/>
      <c r="J75" s="289"/>
      <c r="K75" s="289"/>
      <c r="L75" s="289"/>
      <c r="M75" s="289"/>
      <c r="N75" s="372"/>
      <c r="O75" s="466"/>
      <c r="P75" s="372"/>
      <c r="Q75" s="372"/>
    </row>
    <row r="76" spans="2:17" s="123" customFormat="1" ht="21.6" hidden="1" customHeight="1" x14ac:dyDescent="0.3">
      <c r="B76" s="283"/>
      <c r="C76" s="372"/>
      <c r="D76" s="289"/>
      <c r="E76" s="289"/>
      <c r="F76" s="372"/>
      <c r="G76" s="372"/>
      <c r="H76" s="372"/>
      <c r="I76" s="289"/>
      <c r="J76" s="289"/>
      <c r="K76" s="289"/>
      <c r="L76" s="289"/>
      <c r="M76" s="289"/>
      <c r="N76" s="372"/>
      <c r="O76" s="466"/>
      <c r="P76" s="372"/>
      <c r="Q76" s="372"/>
    </row>
    <row r="77" spans="2:17" s="123" customFormat="1" ht="15.6" hidden="1" customHeight="1" x14ac:dyDescent="0.3">
      <c r="B77" s="283"/>
      <c r="C77" s="372"/>
      <c r="D77" s="289"/>
      <c r="E77" s="289"/>
      <c r="F77" s="372"/>
      <c r="G77" s="372"/>
      <c r="H77" s="372"/>
      <c r="I77" s="289"/>
      <c r="J77" s="289"/>
      <c r="K77" s="289"/>
      <c r="L77" s="289"/>
      <c r="M77" s="289"/>
      <c r="N77" s="372"/>
      <c r="O77" s="466"/>
      <c r="P77" s="372"/>
      <c r="Q77" s="372"/>
    </row>
    <row r="78" spans="2:17" s="123" customFormat="1" ht="20.399999999999999" hidden="1" customHeight="1" x14ac:dyDescent="0.3">
      <c r="B78" s="283"/>
      <c r="C78" s="372"/>
      <c r="D78" s="289"/>
      <c r="E78" s="289"/>
      <c r="F78" s="372"/>
      <c r="G78" s="372"/>
      <c r="H78" s="372"/>
      <c r="I78" s="289"/>
      <c r="J78" s="289"/>
      <c r="K78" s="289"/>
      <c r="L78" s="289"/>
      <c r="M78" s="289"/>
      <c r="N78" s="372"/>
      <c r="O78" s="466"/>
      <c r="P78" s="372"/>
      <c r="Q78" s="372"/>
    </row>
    <row r="79" spans="2:17" s="123" customFormat="1" ht="15.6" hidden="1" customHeight="1" x14ac:dyDescent="0.3">
      <c r="B79" s="283"/>
      <c r="C79" s="372"/>
      <c r="D79" s="289"/>
      <c r="E79" s="289"/>
      <c r="F79" s="372"/>
      <c r="G79" s="372"/>
      <c r="H79" s="372"/>
      <c r="I79" s="289"/>
      <c r="J79" s="289"/>
      <c r="K79" s="289"/>
      <c r="L79" s="289"/>
      <c r="M79" s="289"/>
      <c r="N79" s="372"/>
      <c r="O79" s="466"/>
      <c r="P79" s="372"/>
      <c r="Q79" s="372"/>
    </row>
    <row r="80" spans="2:17" s="123" customFormat="1" ht="18.600000000000001" hidden="1" customHeight="1" x14ac:dyDescent="0.3">
      <c r="B80" s="283"/>
      <c r="C80" s="372"/>
      <c r="D80" s="289"/>
      <c r="E80" s="289"/>
      <c r="F80" s="372"/>
      <c r="G80" s="372"/>
      <c r="H80" s="372"/>
      <c r="I80" s="289"/>
      <c r="J80" s="289"/>
      <c r="K80" s="289"/>
      <c r="L80" s="289"/>
      <c r="M80" s="289"/>
      <c r="N80" s="372"/>
      <c r="O80" s="466"/>
      <c r="P80" s="372"/>
      <c r="Q80" s="372"/>
    </row>
    <row r="81" spans="2:17" s="123" customFormat="1" ht="15.6" hidden="1" customHeight="1" x14ac:dyDescent="0.3">
      <c r="B81" s="283"/>
      <c r="C81" s="372"/>
      <c r="D81" s="289"/>
      <c r="E81" s="289"/>
      <c r="F81" s="372"/>
      <c r="G81" s="372"/>
      <c r="H81" s="372"/>
      <c r="I81" s="289"/>
      <c r="J81" s="289"/>
      <c r="K81" s="289"/>
      <c r="L81" s="289"/>
      <c r="M81" s="289"/>
      <c r="N81" s="372"/>
      <c r="O81" s="466"/>
      <c r="P81" s="372"/>
      <c r="Q81" s="372"/>
    </row>
    <row r="82" spans="2:17" s="123" customFormat="1" ht="33.6" hidden="1" customHeight="1" x14ac:dyDescent="0.3">
      <c r="B82" s="283"/>
      <c r="C82" s="372"/>
      <c r="D82" s="289"/>
      <c r="E82" s="289"/>
      <c r="F82" s="372"/>
      <c r="G82" s="372"/>
      <c r="H82" s="372"/>
      <c r="I82" s="289"/>
      <c r="J82" s="289"/>
      <c r="K82" s="289"/>
      <c r="L82" s="289"/>
      <c r="M82" s="289"/>
      <c r="N82" s="372"/>
      <c r="O82" s="466"/>
      <c r="P82" s="372"/>
      <c r="Q82" s="372"/>
    </row>
    <row r="83" spans="2:17" s="123" customFormat="1" ht="15.6" hidden="1" customHeight="1" x14ac:dyDescent="0.3">
      <c r="B83" s="283"/>
      <c r="C83" s="372"/>
      <c r="D83" s="289"/>
      <c r="E83" s="289"/>
      <c r="F83" s="372"/>
      <c r="G83" s="372"/>
      <c r="H83" s="372"/>
      <c r="I83" s="289"/>
      <c r="J83" s="289"/>
      <c r="K83" s="289"/>
      <c r="L83" s="289"/>
      <c r="M83" s="289"/>
      <c r="N83" s="372"/>
      <c r="O83" s="466"/>
      <c r="P83" s="372"/>
      <c r="Q83" s="372"/>
    </row>
    <row r="84" spans="2:17" s="123" customFormat="1" ht="24" hidden="1" customHeight="1" x14ac:dyDescent="0.3">
      <c r="B84" s="283"/>
      <c r="C84" s="372"/>
      <c r="D84" s="289"/>
      <c r="E84" s="289"/>
      <c r="F84" s="372"/>
      <c r="G84" s="372"/>
      <c r="H84" s="372"/>
      <c r="I84" s="289"/>
      <c r="J84" s="289"/>
      <c r="K84" s="289"/>
      <c r="L84" s="289"/>
      <c r="M84" s="289"/>
      <c r="N84" s="372"/>
      <c r="O84" s="466"/>
      <c r="P84" s="372"/>
      <c r="Q84" s="372"/>
    </row>
    <row r="85" spans="2:17" s="123" customFormat="1" ht="15.6" hidden="1" customHeight="1" x14ac:dyDescent="0.3">
      <c r="B85" s="283"/>
      <c r="C85" s="372"/>
      <c r="D85" s="289"/>
      <c r="E85" s="289"/>
      <c r="F85" s="372"/>
      <c r="G85" s="372"/>
      <c r="H85" s="372"/>
      <c r="I85" s="289"/>
      <c r="J85" s="289"/>
      <c r="K85" s="289"/>
      <c r="L85" s="289"/>
      <c r="M85" s="289"/>
      <c r="N85" s="373"/>
      <c r="O85" s="467"/>
      <c r="P85" s="372"/>
      <c r="Q85" s="373"/>
    </row>
    <row r="86" spans="2:17" s="123" customFormat="1" ht="22.35" customHeight="1" x14ac:dyDescent="0.3">
      <c r="B86" s="282" t="s">
        <v>600</v>
      </c>
      <c r="C86" s="372"/>
      <c r="D86" s="282" t="s">
        <v>601</v>
      </c>
      <c r="E86" s="282" t="s">
        <v>474</v>
      </c>
      <c r="F86" s="372"/>
      <c r="G86" s="372"/>
      <c r="H86" s="372"/>
      <c r="I86" s="375">
        <f>L86+M86+K86</f>
        <v>4838973.3499999996</v>
      </c>
      <c r="J86" s="386">
        <v>0</v>
      </c>
      <c r="K86" s="386">
        <v>0</v>
      </c>
      <c r="L86" s="375">
        <v>1591745.19</v>
      </c>
      <c r="M86" s="375">
        <v>3247228.16</v>
      </c>
      <c r="N86" s="282" t="s">
        <v>596</v>
      </c>
      <c r="O86" s="152">
        <v>3.7</v>
      </c>
      <c r="P86" s="371" t="s">
        <v>151</v>
      </c>
      <c r="Q86" s="371" t="s">
        <v>183</v>
      </c>
    </row>
    <row r="87" spans="2:17" s="123" customFormat="1" ht="31.2" customHeight="1" x14ac:dyDescent="0.3">
      <c r="B87" s="283"/>
      <c r="C87" s="372"/>
      <c r="D87" s="283"/>
      <c r="E87" s="283"/>
      <c r="F87" s="372"/>
      <c r="G87" s="372"/>
      <c r="H87" s="372"/>
      <c r="I87" s="376"/>
      <c r="J87" s="387"/>
      <c r="K87" s="387"/>
      <c r="L87" s="376"/>
      <c r="M87" s="376"/>
      <c r="N87" s="284"/>
      <c r="O87" s="124" t="s">
        <v>29</v>
      </c>
      <c r="P87" s="372"/>
      <c r="Q87" s="372"/>
    </row>
    <row r="88" spans="2:17" s="123" customFormat="1" ht="23.1" customHeight="1" x14ac:dyDescent="0.3">
      <c r="B88" s="283"/>
      <c r="C88" s="372"/>
      <c r="D88" s="283"/>
      <c r="E88" s="283"/>
      <c r="F88" s="372"/>
      <c r="G88" s="372"/>
      <c r="H88" s="372"/>
      <c r="I88" s="376"/>
      <c r="J88" s="387"/>
      <c r="K88" s="387"/>
      <c r="L88" s="376"/>
      <c r="M88" s="376"/>
      <c r="N88" s="282" t="s">
        <v>602</v>
      </c>
      <c r="O88" s="152">
        <v>8.1</v>
      </c>
      <c r="P88" s="372"/>
      <c r="Q88" s="372"/>
    </row>
    <row r="89" spans="2:17" s="123" customFormat="1" ht="27.6" customHeight="1" x14ac:dyDescent="0.3">
      <c r="B89" s="283"/>
      <c r="C89" s="372"/>
      <c r="D89" s="283"/>
      <c r="E89" s="283"/>
      <c r="F89" s="372"/>
      <c r="G89" s="372"/>
      <c r="H89" s="372"/>
      <c r="I89" s="376"/>
      <c r="J89" s="387"/>
      <c r="K89" s="387"/>
      <c r="L89" s="376"/>
      <c r="M89" s="376"/>
      <c r="N89" s="284"/>
      <c r="O89" s="124" t="s">
        <v>29</v>
      </c>
      <c r="P89" s="372"/>
      <c r="Q89" s="372"/>
    </row>
    <row r="90" spans="2:17" s="123" customFormat="1" ht="15.6" x14ac:dyDescent="0.3">
      <c r="B90" s="283"/>
      <c r="C90" s="372"/>
      <c r="D90" s="283"/>
      <c r="E90" s="283"/>
      <c r="F90" s="372"/>
      <c r="G90" s="372"/>
      <c r="H90" s="372"/>
      <c r="I90" s="376"/>
      <c r="J90" s="387"/>
      <c r="K90" s="387"/>
      <c r="L90" s="376"/>
      <c r="M90" s="376"/>
      <c r="N90" s="282" t="s">
        <v>591</v>
      </c>
      <c r="O90" s="130">
        <v>607</v>
      </c>
      <c r="P90" s="372"/>
      <c r="Q90" s="372"/>
    </row>
    <row r="91" spans="2:17" s="123" customFormat="1" ht="32.1" customHeight="1" x14ac:dyDescent="0.3">
      <c r="B91" s="283"/>
      <c r="C91" s="372"/>
      <c r="D91" s="283"/>
      <c r="E91" s="283"/>
      <c r="F91" s="372"/>
      <c r="G91" s="372"/>
      <c r="H91" s="372"/>
      <c r="I91" s="376"/>
      <c r="J91" s="387"/>
      <c r="K91" s="387"/>
      <c r="L91" s="376"/>
      <c r="M91" s="376"/>
      <c r="N91" s="284"/>
      <c r="O91" s="124" t="s">
        <v>29</v>
      </c>
      <c r="P91" s="372"/>
      <c r="Q91" s="372"/>
    </row>
    <row r="92" spans="2:17" s="123" customFormat="1" ht="23.1" customHeight="1" x14ac:dyDescent="0.3">
      <c r="B92" s="283"/>
      <c r="C92" s="372"/>
      <c r="D92" s="283"/>
      <c r="E92" s="283"/>
      <c r="F92" s="372"/>
      <c r="G92" s="372"/>
      <c r="H92" s="372"/>
      <c r="I92" s="376"/>
      <c r="J92" s="387"/>
      <c r="K92" s="387"/>
      <c r="L92" s="376"/>
      <c r="M92" s="376"/>
      <c r="N92" s="282" t="s">
        <v>603</v>
      </c>
      <c r="O92" s="152">
        <v>1920</v>
      </c>
      <c r="P92" s="372"/>
      <c r="Q92" s="372"/>
    </row>
    <row r="93" spans="2:17" s="123" customFormat="1" ht="19.2" customHeight="1" x14ac:dyDescent="0.3">
      <c r="B93" s="283"/>
      <c r="C93" s="372"/>
      <c r="D93" s="283"/>
      <c r="E93" s="283"/>
      <c r="F93" s="372"/>
      <c r="G93" s="372"/>
      <c r="H93" s="372"/>
      <c r="I93" s="376"/>
      <c r="J93" s="387"/>
      <c r="K93" s="387"/>
      <c r="L93" s="376"/>
      <c r="M93" s="376"/>
      <c r="N93" s="284"/>
      <c r="O93" s="124" t="s">
        <v>29</v>
      </c>
      <c r="P93" s="372"/>
      <c r="Q93" s="372"/>
    </row>
    <row r="94" spans="2:17" s="123" customFormat="1" ht="15.6" x14ac:dyDescent="0.3">
      <c r="B94" s="283"/>
      <c r="C94" s="372"/>
      <c r="D94" s="283"/>
      <c r="E94" s="283"/>
      <c r="F94" s="372"/>
      <c r="G94" s="372"/>
      <c r="H94" s="372"/>
      <c r="I94" s="376"/>
      <c r="J94" s="387"/>
      <c r="K94" s="387"/>
      <c r="L94" s="376"/>
      <c r="M94" s="376"/>
      <c r="N94" s="282" t="s">
        <v>599</v>
      </c>
      <c r="O94" s="130">
        <v>562</v>
      </c>
      <c r="P94" s="372"/>
      <c r="Q94" s="372"/>
    </row>
    <row r="95" spans="2:17" s="123" customFormat="1" ht="51.6" customHeight="1" x14ac:dyDescent="0.3">
      <c r="B95" s="283"/>
      <c r="C95" s="372"/>
      <c r="D95" s="283"/>
      <c r="E95" s="283"/>
      <c r="F95" s="372"/>
      <c r="G95" s="372"/>
      <c r="H95" s="372"/>
      <c r="I95" s="376"/>
      <c r="J95" s="387"/>
      <c r="K95" s="387"/>
      <c r="L95" s="376"/>
      <c r="M95" s="376"/>
      <c r="N95" s="284"/>
      <c r="O95" s="124" t="s">
        <v>29</v>
      </c>
      <c r="P95" s="372"/>
      <c r="Q95" s="372"/>
    </row>
    <row r="96" spans="2:17" s="123" customFormat="1" ht="15.6" x14ac:dyDescent="0.3">
      <c r="B96" s="283"/>
      <c r="C96" s="372"/>
      <c r="D96" s="283"/>
      <c r="E96" s="283"/>
      <c r="F96" s="372"/>
      <c r="G96" s="372"/>
      <c r="H96" s="372"/>
      <c r="I96" s="376"/>
      <c r="J96" s="387"/>
      <c r="K96" s="387"/>
      <c r="L96" s="376"/>
      <c r="M96" s="376"/>
      <c r="N96" s="282" t="s">
        <v>604</v>
      </c>
      <c r="O96" s="130">
        <v>6513</v>
      </c>
      <c r="P96" s="372"/>
      <c r="Q96" s="372"/>
    </row>
    <row r="97" spans="2:17" s="123" customFormat="1" ht="37.200000000000003" customHeight="1" x14ac:dyDescent="0.3">
      <c r="B97" s="284"/>
      <c r="C97" s="372"/>
      <c r="D97" s="284"/>
      <c r="E97" s="284"/>
      <c r="F97" s="372"/>
      <c r="G97" s="372"/>
      <c r="H97" s="372"/>
      <c r="I97" s="382"/>
      <c r="J97" s="392"/>
      <c r="K97" s="392"/>
      <c r="L97" s="382"/>
      <c r="M97" s="382"/>
      <c r="N97" s="284"/>
      <c r="O97" s="124" t="s">
        <v>29</v>
      </c>
      <c r="P97" s="373"/>
      <c r="Q97" s="373"/>
    </row>
    <row r="98" spans="2:17" s="123" customFormat="1" ht="14.4" customHeight="1" x14ac:dyDescent="0.3">
      <c r="B98" s="282" t="s">
        <v>605</v>
      </c>
      <c r="C98" s="372"/>
      <c r="D98" s="282" t="s">
        <v>606</v>
      </c>
      <c r="E98" s="282"/>
      <c r="F98" s="372"/>
      <c r="G98" s="372"/>
      <c r="H98" s="372"/>
      <c r="I98" s="375">
        <f>SUM(J98:M102)</f>
        <v>4864600</v>
      </c>
      <c r="J98" s="377">
        <v>0</v>
      </c>
      <c r="K98" s="377">
        <v>0</v>
      </c>
      <c r="L98" s="375">
        <v>2432300</v>
      </c>
      <c r="M98" s="375">
        <v>2432300</v>
      </c>
      <c r="N98" s="282" t="s">
        <v>607</v>
      </c>
      <c r="O98" s="477">
        <v>5.8529999999999998</v>
      </c>
      <c r="P98" s="371" t="s">
        <v>803</v>
      </c>
      <c r="Q98" s="371" t="s">
        <v>205</v>
      </c>
    </row>
    <row r="99" spans="2:17" s="123" customFormat="1" ht="7.2" customHeight="1" x14ac:dyDescent="0.3">
      <c r="B99" s="283"/>
      <c r="C99" s="372"/>
      <c r="D99" s="283"/>
      <c r="E99" s="283"/>
      <c r="F99" s="372"/>
      <c r="G99" s="372"/>
      <c r="H99" s="372"/>
      <c r="I99" s="376"/>
      <c r="J99" s="378"/>
      <c r="K99" s="378"/>
      <c r="L99" s="376"/>
      <c r="M99" s="376"/>
      <c r="N99" s="283"/>
      <c r="O99" s="478"/>
      <c r="P99" s="372"/>
      <c r="Q99" s="372"/>
    </row>
    <row r="100" spans="2:17" s="123" customFormat="1" ht="30.6" customHeight="1" x14ac:dyDescent="0.3">
      <c r="B100" s="283"/>
      <c r="C100" s="372"/>
      <c r="D100" s="283"/>
      <c r="E100" s="283"/>
      <c r="F100" s="372"/>
      <c r="G100" s="372"/>
      <c r="H100" s="372"/>
      <c r="I100" s="376"/>
      <c r="J100" s="378"/>
      <c r="K100" s="378"/>
      <c r="L100" s="376"/>
      <c r="M100" s="376"/>
      <c r="N100" s="284"/>
      <c r="O100" s="124" t="s">
        <v>29</v>
      </c>
      <c r="P100" s="372"/>
      <c r="Q100" s="372"/>
    </row>
    <row r="101" spans="2:17" s="123" customFormat="1" ht="15.6" x14ac:dyDescent="0.3">
      <c r="B101" s="283"/>
      <c r="C101" s="372"/>
      <c r="D101" s="283"/>
      <c r="E101" s="283"/>
      <c r="F101" s="372"/>
      <c r="G101" s="372"/>
      <c r="H101" s="372"/>
      <c r="I101" s="376"/>
      <c r="J101" s="378"/>
      <c r="K101" s="378"/>
      <c r="L101" s="376"/>
      <c r="M101" s="376"/>
      <c r="N101" s="282" t="s">
        <v>598</v>
      </c>
      <c r="O101" s="213">
        <v>8.7129999999999992</v>
      </c>
      <c r="P101" s="372"/>
      <c r="Q101" s="372"/>
    </row>
    <row r="102" spans="2:17" s="123" customFormat="1" ht="34.799999999999997" customHeight="1" x14ac:dyDescent="0.3">
      <c r="B102" s="283"/>
      <c r="C102" s="372"/>
      <c r="D102" s="283"/>
      <c r="E102" s="283"/>
      <c r="F102" s="372"/>
      <c r="G102" s="372"/>
      <c r="H102" s="372"/>
      <c r="I102" s="376"/>
      <c r="J102" s="378"/>
      <c r="K102" s="378"/>
      <c r="L102" s="376"/>
      <c r="M102" s="376"/>
      <c r="N102" s="284"/>
      <c r="O102" s="124" t="s">
        <v>29</v>
      </c>
      <c r="P102" s="372"/>
      <c r="Q102" s="372"/>
    </row>
    <row r="103" spans="2:17" s="123" customFormat="1" ht="14.4" customHeight="1" x14ac:dyDescent="0.3">
      <c r="B103" s="283"/>
      <c r="C103" s="372"/>
      <c r="D103" s="283"/>
      <c r="E103" s="283"/>
      <c r="F103" s="372"/>
      <c r="G103" s="372"/>
      <c r="H103" s="372"/>
      <c r="I103" s="376"/>
      <c r="J103" s="378"/>
      <c r="K103" s="378"/>
      <c r="L103" s="376"/>
      <c r="M103" s="376"/>
      <c r="N103" s="282" t="s">
        <v>591</v>
      </c>
      <c r="O103" s="399">
        <v>1257</v>
      </c>
      <c r="P103" s="372"/>
      <c r="Q103" s="372"/>
    </row>
    <row r="104" spans="2:17" s="123" customFormat="1" ht="7.2" customHeight="1" x14ac:dyDescent="0.3">
      <c r="B104" s="283"/>
      <c r="C104" s="372"/>
      <c r="D104" s="283"/>
      <c r="E104" s="283"/>
      <c r="F104" s="372"/>
      <c r="G104" s="372"/>
      <c r="H104" s="372"/>
      <c r="I104" s="376"/>
      <c r="J104" s="378"/>
      <c r="K104" s="378"/>
      <c r="L104" s="376"/>
      <c r="M104" s="376"/>
      <c r="N104" s="283"/>
      <c r="O104" s="461"/>
      <c r="P104" s="372"/>
      <c r="Q104" s="372"/>
    </row>
    <row r="105" spans="2:17" s="123" customFormat="1" ht="28.2" customHeight="1" x14ac:dyDescent="0.3">
      <c r="B105" s="283"/>
      <c r="C105" s="372"/>
      <c r="D105" s="283"/>
      <c r="E105" s="283"/>
      <c r="F105" s="372"/>
      <c r="G105" s="372"/>
      <c r="H105" s="372"/>
      <c r="I105" s="376"/>
      <c r="J105" s="378"/>
      <c r="K105" s="378"/>
      <c r="L105" s="376"/>
      <c r="M105" s="376"/>
      <c r="N105" s="284"/>
      <c r="O105" s="124" t="s">
        <v>29</v>
      </c>
      <c r="P105" s="372"/>
      <c r="Q105" s="372"/>
    </row>
    <row r="106" spans="2:17" s="123" customFormat="1" ht="48.6" customHeight="1" x14ac:dyDescent="0.3">
      <c r="B106" s="283"/>
      <c r="C106" s="372"/>
      <c r="D106" s="283"/>
      <c r="E106" s="283"/>
      <c r="F106" s="372"/>
      <c r="G106" s="372"/>
      <c r="H106" s="372"/>
      <c r="I106" s="376"/>
      <c r="J106" s="378"/>
      <c r="K106" s="378"/>
      <c r="L106" s="376"/>
      <c r="M106" s="376"/>
      <c r="N106" s="282" t="s">
        <v>599</v>
      </c>
      <c r="O106" s="125">
        <v>983</v>
      </c>
      <c r="P106" s="372"/>
      <c r="Q106" s="372"/>
    </row>
    <row r="107" spans="2:17" s="123" customFormat="1" ht="15.6" x14ac:dyDescent="0.3">
      <c r="B107" s="283"/>
      <c r="C107" s="372"/>
      <c r="D107" s="283"/>
      <c r="E107" s="283"/>
      <c r="F107" s="372"/>
      <c r="G107" s="372"/>
      <c r="H107" s="372"/>
      <c r="I107" s="376"/>
      <c r="J107" s="378"/>
      <c r="K107" s="378"/>
      <c r="L107" s="376"/>
      <c r="M107" s="376"/>
      <c r="N107" s="284"/>
      <c r="O107" s="124" t="s">
        <v>29</v>
      </c>
      <c r="P107" s="372"/>
      <c r="Q107" s="372"/>
    </row>
    <row r="108" spans="2:17" s="123" customFormat="1" ht="14.4" customHeight="1" x14ac:dyDescent="0.3">
      <c r="B108" s="283"/>
      <c r="C108" s="372"/>
      <c r="D108" s="283"/>
      <c r="E108" s="283"/>
      <c r="F108" s="372"/>
      <c r="G108" s="372"/>
      <c r="H108" s="372"/>
      <c r="I108" s="376"/>
      <c r="J108" s="378"/>
      <c r="K108" s="378"/>
      <c r="L108" s="376"/>
      <c r="M108" s="376"/>
      <c r="N108" s="282" t="s">
        <v>597</v>
      </c>
      <c r="O108" s="399">
        <v>105</v>
      </c>
      <c r="P108" s="372"/>
      <c r="Q108" s="372"/>
    </row>
    <row r="109" spans="2:17" s="123" customFormat="1" ht="7.2" customHeight="1" x14ac:dyDescent="0.3">
      <c r="B109" s="283"/>
      <c r="C109" s="372"/>
      <c r="D109" s="283"/>
      <c r="E109" s="283"/>
      <c r="F109" s="372"/>
      <c r="G109" s="372"/>
      <c r="H109" s="372"/>
      <c r="I109" s="376"/>
      <c r="J109" s="378"/>
      <c r="K109" s="378"/>
      <c r="L109" s="376"/>
      <c r="M109" s="376"/>
      <c r="N109" s="283"/>
      <c r="O109" s="461"/>
      <c r="P109" s="372"/>
      <c r="Q109" s="372"/>
    </row>
    <row r="110" spans="2:17" s="123" customFormat="1" ht="31.2" customHeight="1" x14ac:dyDescent="0.3">
      <c r="B110" s="283"/>
      <c r="C110" s="372"/>
      <c r="D110" s="283"/>
      <c r="E110" s="283"/>
      <c r="F110" s="372"/>
      <c r="G110" s="372"/>
      <c r="H110" s="372"/>
      <c r="I110" s="382"/>
      <c r="J110" s="383"/>
      <c r="K110" s="383"/>
      <c r="L110" s="382"/>
      <c r="M110" s="382"/>
      <c r="N110" s="284"/>
      <c r="O110" s="124" t="s">
        <v>29</v>
      </c>
      <c r="P110" s="373"/>
      <c r="Q110" s="373"/>
    </row>
    <row r="111" spans="2:17" s="123" customFormat="1" ht="17.100000000000001" customHeight="1" x14ac:dyDescent="0.3">
      <c r="B111" s="282" t="s">
        <v>908</v>
      </c>
      <c r="C111" s="372"/>
      <c r="D111" s="282" t="s">
        <v>608</v>
      </c>
      <c r="E111" s="282" t="s">
        <v>609</v>
      </c>
      <c r="F111" s="372"/>
      <c r="G111" s="372"/>
      <c r="H111" s="372"/>
      <c r="I111" s="375">
        <f>SUM(J111:M115)</f>
        <v>4906719.93</v>
      </c>
      <c r="J111" s="386">
        <v>0</v>
      </c>
      <c r="K111" s="386">
        <v>0</v>
      </c>
      <c r="L111" s="375">
        <v>1393092.51</v>
      </c>
      <c r="M111" s="375">
        <v>3513627.42</v>
      </c>
      <c r="N111" s="282" t="s">
        <v>610</v>
      </c>
      <c r="O111" s="152">
        <v>4.7720000000000002</v>
      </c>
      <c r="P111" s="371" t="s">
        <v>159</v>
      </c>
      <c r="Q111" s="371" t="s">
        <v>183</v>
      </c>
    </row>
    <row r="112" spans="2:17" s="123" customFormat="1" ht="35.4" customHeight="1" x14ac:dyDescent="0.3">
      <c r="B112" s="283"/>
      <c r="C112" s="372"/>
      <c r="D112" s="283"/>
      <c r="E112" s="283"/>
      <c r="F112" s="372"/>
      <c r="G112" s="372"/>
      <c r="H112" s="372"/>
      <c r="I112" s="376"/>
      <c r="J112" s="387"/>
      <c r="K112" s="387"/>
      <c r="L112" s="376"/>
      <c r="M112" s="376"/>
      <c r="N112" s="284"/>
      <c r="O112" s="124" t="s">
        <v>29</v>
      </c>
      <c r="P112" s="372"/>
      <c r="Q112" s="372"/>
    </row>
    <row r="113" spans="2:17" s="123" customFormat="1" ht="23.1" customHeight="1" x14ac:dyDescent="0.3">
      <c r="B113" s="283"/>
      <c r="C113" s="372"/>
      <c r="D113" s="283"/>
      <c r="E113" s="283"/>
      <c r="F113" s="372"/>
      <c r="G113" s="372"/>
      <c r="H113" s="372"/>
      <c r="I113" s="376"/>
      <c r="J113" s="387"/>
      <c r="K113" s="387"/>
      <c r="L113" s="376"/>
      <c r="M113" s="376"/>
      <c r="N113" s="282" t="s">
        <v>611</v>
      </c>
      <c r="O113" s="130">
        <v>93</v>
      </c>
      <c r="P113" s="372"/>
      <c r="Q113" s="372"/>
    </row>
    <row r="114" spans="2:17" s="123" customFormat="1" ht="29.4" customHeight="1" x14ac:dyDescent="0.3">
      <c r="B114" s="283"/>
      <c r="C114" s="372"/>
      <c r="D114" s="283"/>
      <c r="E114" s="283"/>
      <c r="F114" s="372"/>
      <c r="G114" s="372"/>
      <c r="H114" s="372"/>
      <c r="I114" s="376"/>
      <c r="J114" s="387"/>
      <c r="K114" s="387"/>
      <c r="L114" s="376"/>
      <c r="M114" s="376"/>
      <c r="N114" s="284"/>
      <c r="O114" s="124" t="s">
        <v>29</v>
      </c>
      <c r="P114" s="372"/>
      <c r="Q114" s="372"/>
    </row>
    <row r="115" spans="2:17" s="123" customFormat="1" ht="19.350000000000001" customHeight="1" x14ac:dyDescent="0.3">
      <c r="B115" s="283"/>
      <c r="C115" s="372"/>
      <c r="D115" s="283"/>
      <c r="E115" s="283"/>
      <c r="F115" s="372"/>
      <c r="G115" s="372"/>
      <c r="H115" s="372"/>
      <c r="I115" s="376"/>
      <c r="J115" s="387"/>
      <c r="K115" s="387"/>
      <c r="L115" s="376"/>
      <c r="M115" s="376"/>
      <c r="N115" s="282" t="s">
        <v>612</v>
      </c>
      <c r="O115" s="152">
        <v>10.97</v>
      </c>
      <c r="P115" s="372"/>
      <c r="Q115" s="372"/>
    </row>
    <row r="116" spans="2:17" s="123" customFormat="1" ht="34.35" customHeight="1" x14ac:dyDescent="0.3">
      <c r="B116" s="283"/>
      <c r="C116" s="372"/>
      <c r="D116" s="283"/>
      <c r="E116" s="283"/>
      <c r="F116" s="372"/>
      <c r="G116" s="372"/>
      <c r="H116" s="372"/>
      <c r="I116" s="376"/>
      <c r="J116" s="387"/>
      <c r="K116" s="387"/>
      <c r="L116" s="376"/>
      <c r="M116" s="376"/>
      <c r="N116" s="284"/>
      <c r="O116" s="156" t="s">
        <v>29</v>
      </c>
      <c r="P116" s="372"/>
      <c r="Q116" s="372"/>
    </row>
    <row r="117" spans="2:17" s="123" customFormat="1" ht="23.4" customHeight="1" x14ac:dyDescent="0.3">
      <c r="B117" s="283"/>
      <c r="C117" s="372"/>
      <c r="D117" s="283"/>
      <c r="E117" s="283"/>
      <c r="F117" s="372"/>
      <c r="G117" s="372"/>
      <c r="H117" s="372"/>
      <c r="I117" s="376"/>
      <c r="J117" s="387"/>
      <c r="K117" s="387"/>
      <c r="L117" s="376"/>
      <c r="M117" s="376"/>
      <c r="N117" s="442" t="s">
        <v>613</v>
      </c>
      <c r="O117" s="153">
        <v>311</v>
      </c>
      <c r="P117" s="372"/>
      <c r="Q117" s="372"/>
    </row>
    <row r="118" spans="2:17" s="123" customFormat="1" ht="45" customHeight="1" x14ac:dyDescent="0.3">
      <c r="B118" s="283"/>
      <c r="C118" s="372"/>
      <c r="D118" s="283"/>
      <c r="E118" s="283"/>
      <c r="F118" s="372"/>
      <c r="G118" s="372"/>
      <c r="H118" s="372"/>
      <c r="I118" s="376"/>
      <c r="J118" s="387"/>
      <c r="K118" s="387"/>
      <c r="L118" s="376"/>
      <c r="M118" s="376"/>
      <c r="N118" s="462"/>
      <c r="O118" s="156" t="s">
        <v>29</v>
      </c>
      <c r="P118" s="372"/>
      <c r="Q118" s="372"/>
    </row>
    <row r="119" spans="2:17" s="123" customFormat="1" ht="23.4" customHeight="1" x14ac:dyDescent="0.3">
      <c r="B119" s="283"/>
      <c r="C119" s="372"/>
      <c r="D119" s="283"/>
      <c r="E119" s="283"/>
      <c r="F119" s="372"/>
      <c r="G119" s="372"/>
      <c r="H119" s="372"/>
      <c r="I119" s="376"/>
      <c r="J119" s="387"/>
      <c r="K119" s="387"/>
      <c r="L119" s="376"/>
      <c r="M119" s="376"/>
      <c r="N119" s="442" t="s">
        <v>614</v>
      </c>
      <c r="O119" s="153">
        <v>258</v>
      </c>
      <c r="P119" s="372"/>
      <c r="Q119" s="372"/>
    </row>
    <row r="120" spans="2:17" s="123" customFormat="1" ht="45" customHeight="1" x14ac:dyDescent="0.3">
      <c r="B120" s="284"/>
      <c r="C120" s="372"/>
      <c r="D120" s="284"/>
      <c r="E120" s="284"/>
      <c r="F120" s="372"/>
      <c r="G120" s="372"/>
      <c r="H120" s="372"/>
      <c r="I120" s="382"/>
      <c r="J120" s="392"/>
      <c r="K120" s="392"/>
      <c r="L120" s="382"/>
      <c r="M120" s="382"/>
      <c r="N120" s="462"/>
      <c r="O120" s="156" t="s">
        <v>29</v>
      </c>
      <c r="P120" s="373"/>
      <c r="Q120" s="373"/>
    </row>
    <row r="121" spans="2:17" s="123" customFormat="1" ht="13.95" customHeight="1" x14ac:dyDescent="0.3">
      <c r="B121" s="282" t="s">
        <v>615</v>
      </c>
      <c r="C121" s="372"/>
      <c r="D121" s="282" t="s">
        <v>616</v>
      </c>
      <c r="E121" s="282" t="s">
        <v>617</v>
      </c>
      <c r="F121" s="372"/>
      <c r="G121" s="372"/>
      <c r="H121" s="372"/>
      <c r="I121" s="375">
        <f>SUM(J121:M132)</f>
        <v>17912625.800000001</v>
      </c>
      <c r="J121" s="377">
        <v>0</v>
      </c>
      <c r="K121" s="379">
        <v>0</v>
      </c>
      <c r="L121" s="379">
        <v>6758500</v>
      </c>
      <c r="M121" s="379">
        <v>11154125.800000001</v>
      </c>
      <c r="N121" s="282" t="s">
        <v>596</v>
      </c>
      <c r="O121" s="152">
        <v>14.446999999999999</v>
      </c>
      <c r="P121" s="371" t="s">
        <v>804</v>
      </c>
      <c r="Q121" s="371" t="s">
        <v>183</v>
      </c>
    </row>
    <row r="122" spans="2:17" s="123" customFormat="1" ht="39" customHeight="1" x14ac:dyDescent="0.3">
      <c r="B122" s="283"/>
      <c r="C122" s="372"/>
      <c r="D122" s="283"/>
      <c r="E122" s="283"/>
      <c r="F122" s="372"/>
      <c r="G122" s="372"/>
      <c r="H122" s="372"/>
      <c r="I122" s="376"/>
      <c r="J122" s="378"/>
      <c r="K122" s="380"/>
      <c r="L122" s="380"/>
      <c r="M122" s="380"/>
      <c r="N122" s="284"/>
      <c r="O122" s="124" t="s">
        <v>29</v>
      </c>
      <c r="P122" s="372"/>
      <c r="Q122" s="372"/>
    </row>
    <row r="123" spans="2:17" s="123" customFormat="1" ht="16.2" customHeight="1" x14ac:dyDescent="0.3">
      <c r="B123" s="283"/>
      <c r="C123" s="372"/>
      <c r="D123" s="283"/>
      <c r="E123" s="283"/>
      <c r="F123" s="372"/>
      <c r="G123" s="372"/>
      <c r="H123" s="372"/>
      <c r="I123" s="376"/>
      <c r="J123" s="378"/>
      <c r="K123" s="380"/>
      <c r="L123" s="380"/>
      <c r="M123" s="380"/>
      <c r="N123" s="282" t="s">
        <v>598</v>
      </c>
      <c r="O123" s="213">
        <v>17.399000000000001</v>
      </c>
      <c r="P123" s="372"/>
      <c r="Q123" s="372"/>
    </row>
    <row r="124" spans="2:17" s="123" customFormat="1" ht="33.6" customHeight="1" x14ac:dyDescent="0.3">
      <c r="B124" s="283"/>
      <c r="C124" s="372"/>
      <c r="D124" s="283"/>
      <c r="E124" s="283"/>
      <c r="F124" s="372"/>
      <c r="G124" s="372"/>
      <c r="H124" s="372"/>
      <c r="I124" s="376"/>
      <c r="J124" s="378"/>
      <c r="K124" s="380"/>
      <c r="L124" s="380"/>
      <c r="M124" s="380"/>
      <c r="N124" s="284"/>
      <c r="O124" s="124" t="s">
        <v>29</v>
      </c>
      <c r="P124" s="372"/>
      <c r="Q124" s="372"/>
    </row>
    <row r="125" spans="2:17" s="123" customFormat="1" ht="18" customHeight="1" x14ac:dyDescent="0.3">
      <c r="B125" s="283"/>
      <c r="C125" s="372"/>
      <c r="D125" s="283"/>
      <c r="E125" s="283"/>
      <c r="F125" s="372"/>
      <c r="G125" s="372"/>
      <c r="H125" s="372"/>
      <c r="I125" s="376"/>
      <c r="J125" s="378"/>
      <c r="K125" s="380"/>
      <c r="L125" s="380"/>
      <c r="M125" s="380"/>
      <c r="N125" s="282" t="s">
        <v>597</v>
      </c>
      <c r="O125" s="125">
        <v>725</v>
      </c>
      <c r="P125" s="372"/>
      <c r="Q125" s="372"/>
    </row>
    <row r="126" spans="2:17" s="123" customFormat="1" ht="31.2" customHeight="1" x14ac:dyDescent="0.3">
      <c r="B126" s="283"/>
      <c r="C126" s="372"/>
      <c r="D126" s="283"/>
      <c r="E126" s="283"/>
      <c r="F126" s="372"/>
      <c r="G126" s="372"/>
      <c r="H126" s="372"/>
      <c r="I126" s="376"/>
      <c r="J126" s="378"/>
      <c r="K126" s="380"/>
      <c r="L126" s="380"/>
      <c r="M126" s="380"/>
      <c r="N126" s="284"/>
      <c r="O126" s="124" t="s">
        <v>29</v>
      </c>
      <c r="P126" s="372"/>
      <c r="Q126" s="372"/>
    </row>
    <row r="127" spans="2:17" s="123" customFormat="1" ht="16.2" customHeight="1" x14ac:dyDescent="0.3">
      <c r="B127" s="283"/>
      <c r="C127" s="372"/>
      <c r="D127" s="283"/>
      <c r="E127" s="283"/>
      <c r="F127" s="372"/>
      <c r="G127" s="372"/>
      <c r="H127" s="372"/>
      <c r="I127" s="376"/>
      <c r="J127" s="378"/>
      <c r="K127" s="380"/>
      <c r="L127" s="380"/>
      <c r="M127" s="380"/>
      <c r="N127" s="282" t="s">
        <v>618</v>
      </c>
      <c r="O127" s="125">
        <v>40</v>
      </c>
      <c r="P127" s="372"/>
      <c r="Q127" s="372"/>
    </row>
    <row r="128" spans="2:17" s="123" customFormat="1" ht="20.399999999999999" customHeight="1" x14ac:dyDescent="0.3">
      <c r="B128" s="283"/>
      <c r="C128" s="372"/>
      <c r="D128" s="283"/>
      <c r="E128" s="283"/>
      <c r="F128" s="372"/>
      <c r="G128" s="372"/>
      <c r="H128" s="372"/>
      <c r="I128" s="376"/>
      <c r="J128" s="378"/>
      <c r="K128" s="380"/>
      <c r="L128" s="380"/>
      <c r="M128" s="380"/>
      <c r="N128" s="284"/>
      <c r="O128" s="124" t="s">
        <v>29</v>
      </c>
      <c r="P128" s="372"/>
      <c r="Q128" s="372"/>
    </row>
    <row r="129" spans="2:17" s="123" customFormat="1" ht="18" customHeight="1" x14ac:dyDescent="0.3">
      <c r="B129" s="283"/>
      <c r="C129" s="372"/>
      <c r="D129" s="283"/>
      <c r="E129" s="283"/>
      <c r="F129" s="372"/>
      <c r="G129" s="372"/>
      <c r="H129" s="372"/>
      <c r="I129" s="376"/>
      <c r="J129" s="378"/>
      <c r="K129" s="380"/>
      <c r="L129" s="380"/>
      <c r="M129" s="380"/>
      <c r="N129" s="282" t="s">
        <v>599</v>
      </c>
      <c r="O129" s="125">
        <v>3672</v>
      </c>
      <c r="P129" s="372"/>
      <c r="Q129" s="372"/>
    </row>
    <row r="130" spans="2:17" s="123" customFormat="1" ht="46.2" customHeight="1" x14ac:dyDescent="0.3">
      <c r="B130" s="283"/>
      <c r="C130" s="372"/>
      <c r="D130" s="283"/>
      <c r="E130" s="283"/>
      <c r="F130" s="372"/>
      <c r="G130" s="372"/>
      <c r="H130" s="372"/>
      <c r="I130" s="376"/>
      <c r="J130" s="378"/>
      <c r="K130" s="380"/>
      <c r="L130" s="380"/>
      <c r="M130" s="380"/>
      <c r="N130" s="284"/>
      <c r="O130" s="124" t="s">
        <v>29</v>
      </c>
      <c r="P130" s="372"/>
      <c r="Q130" s="372"/>
    </row>
    <row r="131" spans="2:17" s="123" customFormat="1" ht="17.399999999999999" customHeight="1" x14ac:dyDescent="0.3">
      <c r="B131" s="283"/>
      <c r="C131" s="372"/>
      <c r="D131" s="283"/>
      <c r="E131" s="283"/>
      <c r="F131" s="372"/>
      <c r="G131" s="372"/>
      <c r="H131" s="372"/>
      <c r="I131" s="376"/>
      <c r="J131" s="378"/>
      <c r="K131" s="380"/>
      <c r="L131" s="380"/>
      <c r="M131" s="380"/>
      <c r="N131" s="282" t="s">
        <v>591</v>
      </c>
      <c r="O131" s="130">
        <v>2979</v>
      </c>
      <c r="P131" s="372"/>
      <c r="Q131" s="372"/>
    </row>
    <row r="132" spans="2:17" s="123" customFormat="1" ht="40.200000000000003" customHeight="1" x14ac:dyDescent="0.3">
      <c r="B132" s="283"/>
      <c r="C132" s="373"/>
      <c r="D132" s="283"/>
      <c r="E132" s="283"/>
      <c r="F132" s="373"/>
      <c r="G132" s="373"/>
      <c r="H132" s="373"/>
      <c r="I132" s="376"/>
      <c r="J132" s="378"/>
      <c r="K132" s="380"/>
      <c r="L132" s="380"/>
      <c r="M132" s="380"/>
      <c r="N132" s="284"/>
      <c r="O132" s="124" t="s">
        <v>29</v>
      </c>
      <c r="P132" s="372"/>
      <c r="Q132" s="373"/>
    </row>
    <row r="133" spans="2:17" s="123" customFormat="1" ht="15.6" x14ac:dyDescent="0.3">
      <c r="B133" s="276" t="s">
        <v>162</v>
      </c>
      <c r="C133" s="276"/>
      <c r="D133" s="276"/>
      <c r="E133" s="276"/>
      <c r="F133" s="276"/>
      <c r="G133" s="276"/>
      <c r="H133" s="276"/>
      <c r="I133" s="208">
        <f>SUM(I55:I132)</f>
        <v>38952234.870000005</v>
      </c>
      <c r="J133" s="208">
        <f t="shared" ref="J133:M133" si="1">SUM(J55:J132)</f>
        <v>0</v>
      </c>
      <c r="K133" s="208">
        <f t="shared" si="1"/>
        <v>0</v>
      </c>
      <c r="L133" s="208">
        <f t="shared" si="1"/>
        <v>14809073.550000001</v>
      </c>
      <c r="M133" s="208">
        <f t="shared" si="1"/>
        <v>24143161.32</v>
      </c>
      <c r="N133" s="277"/>
      <c r="O133" s="277"/>
      <c r="P133" s="277"/>
      <c r="Q133" s="278"/>
    </row>
    <row r="135" spans="2:17" ht="15.6" x14ac:dyDescent="0.3">
      <c r="B135" s="254" t="s">
        <v>620</v>
      </c>
      <c r="C135" s="254"/>
      <c r="D135" s="254"/>
      <c r="E135" s="254"/>
      <c r="F135" s="254"/>
      <c r="G135" s="254"/>
      <c r="H135" s="254"/>
      <c r="I135" s="254"/>
      <c r="J135" s="254"/>
      <c r="K135" s="254"/>
      <c r="L135" s="254"/>
      <c r="M135" s="254"/>
    </row>
    <row r="136" spans="2:17" ht="35.4" customHeight="1" x14ac:dyDescent="0.3">
      <c r="B136" s="10" t="s">
        <v>3</v>
      </c>
      <c r="C136" s="262" t="s">
        <v>164</v>
      </c>
      <c r="D136" s="262"/>
      <c r="E136" s="262"/>
      <c r="F136" s="261" t="s">
        <v>165</v>
      </c>
      <c r="G136" s="261"/>
      <c r="H136" s="261"/>
      <c r="I136" s="261"/>
      <c r="J136" s="262" t="s">
        <v>166</v>
      </c>
      <c r="K136" s="261"/>
      <c r="L136" s="261"/>
      <c r="M136" s="261"/>
    </row>
    <row r="137" spans="2:17" ht="15.6" x14ac:dyDescent="0.3">
      <c r="B137" s="4">
        <v>1</v>
      </c>
      <c r="C137" s="263">
        <v>2</v>
      </c>
      <c r="D137" s="263"/>
      <c r="E137" s="263"/>
      <c r="F137" s="263">
        <v>3</v>
      </c>
      <c r="G137" s="263"/>
      <c r="H137" s="263"/>
      <c r="I137" s="263"/>
      <c r="J137" s="263">
        <v>4</v>
      </c>
      <c r="K137" s="263"/>
      <c r="L137" s="263"/>
      <c r="M137" s="263"/>
    </row>
    <row r="138" spans="2:17" ht="15.6" x14ac:dyDescent="0.3">
      <c r="B138" s="8"/>
      <c r="C138" s="253" t="s">
        <v>505</v>
      </c>
      <c r="D138" s="253"/>
      <c r="E138" s="253"/>
      <c r="F138" s="253"/>
      <c r="G138" s="253"/>
      <c r="H138" s="253"/>
      <c r="I138" s="253"/>
      <c r="J138" s="253"/>
      <c r="K138" s="253"/>
      <c r="L138" s="253"/>
      <c r="M138" s="253"/>
    </row>
    <row r="140" spans="2:17" ht="15.6" x14ac:dyDescent="0.3">
      <c r="B140" s="254" t="s">
        <v>619</v>
      </c>
      <c r="C140" s="254"/>
      <c r="D140" s="254"/>
      <c r="E140" s="254"/>
      <c r="F140" s="254"/>
      <c r="G140" s="254"/>
      <c r="H140" s="254"/>
      <c r="I140" s="254"/>
      <c r="J140" s="254"/>
      <c r="K140" s="254"/>
      <c r="L140" s="254"/>
      <c r="M140" s="254"/>
    </row>
    <row r="141" spans="2:17" ht="33.6" customHeight="1" x14ac:dyDescent="0.3">
      <c r="B141" s="10" t="s">
        <v>3</v>
      </c>
      <c r="C141" s="261" t="s">
        <v>167</v>
      </c>
      <c r="D141" s="261"/>
      <c r="E141" s="261"/>
      <c r="F141" s="261" t="s">
        <v>165</v>
      </c>
      <c r="G141" s="261"/>
      <c r="H141" s="261"/>
      <c r="I141" s="261"/>
      <c r="J141" s="262" t="s">
        <v>168</v>
      </c>
      <c r="K141" s="261"/>
      <c r="L141" s="261"/>
      <c r="M141" s="261"/>
    </row>
    <row r="142" spans="2:17" ht="15.6" x14ac:dyDescent="0.3">
      <c r="B142" s="4">
        <v>1</v>
      </c>
      <c r="C142" s="263">
        <v>2</v>
      </c>
      <c r="D142" s="263"/>
      <c r="E142" s="263"/>
      <c r="F142" s="263">
        <v>3</v>
      </c>
      <c r="G142" s="263"/>
      <c r="H142" s="263"/>
      <c r="I142" s="263"/>
      <c r="J142" s="263">
        <v>4</v>
      </c>
      <c r="K142" s="263"/>
      <c r="L142" s="263"/>
      <c r="M142" s="263"/>
    </row>
    <row r="143" spans="2:17" ht="50.4" customHeight="1" x14ac:dyDescent="0.3">
      <c r="B143" s="8"/>
      <c r="C143" s="273" t="s">
        <v>507</v>
      </c>
      <c r="D143" s="273"/>
      <c r="E143" s="273"/>
      <c r="F143" s="253"/>
      <c r="G143" s="253"/>
      <c r="H143" s="253"/>
      <c r="I143" s="253"/>
      <c r="J143" s="253"/>
      <c r="K143" s="253"/>
      <c r="L143" s="253"/>
      <c r="M143" s="253"/>
    </row>
    <row r="145" spans="2:13" ht="15.6" x14ac:dyDescent="0.3">
      <c r="B145" s="254" t="s">
        <v>169</v>
      </c>
      <c r="C145" s="254"/>
      <c r="D145" s="254"/>
    </row>
    <row r="146" spans="2:13" ht="38.4" customHeight="1" x14ac:dyDescent="0.3">
      <c r="B146" s="10" t="s">
        <v>3</v>
      </c>
      <c r="C146" s="262" t="s">
        <v>170</v>
      </c>
      <c r="D146" s="262"/>
      <c r="E146" s="262"/>
      <c r="F146" s="255" t="s">
        <v>171</v>
      </c>
      <c r="G146" s="256"/>
      <c r="H146" s="256"/>
      <c r="I146" s="256"/>
      <c r="J146" s="256"/>
      <c r="K146" s="256"/>
      <c r="L146" s="256"/>
      <c r="M146" s="257"/>
    </row>
    <row r="147" spans="2:13" ht="15.6" x14ac:dyDescent="0.3">
      <c r="B147" s="4">
        <v>1</v>
      </c>
      <c r="C147" s="263">
        <v>2</v>
      </c>
      <c r="D147" s="263"/>
      <c r="E147" s="263"/>
      <c r="F147" s="258">
        <v>3</v>
      </c>
      <c r="G147" s="259"/>
      <c r="H147" s="259"/>
      <c r="I147" s="259"/>
      <c r="J147" s="259"/>
      <c r="K147" s="259"/>
      <c r="L147" s="259"/>
      <c r="M147" s="260"/>
    </row>
    <row r="148" spans="2:13" ht="63" customHeight="1" x14ac:dyDescent="0.3">
      <c r="B148" s="8"/>
      <c r="C148" s="273" t="s">
        <v>621</v>
      </c>
      <c r="D148" s="273"/>
      <c r="E148" s="273"/>
      <c r="F148" s="274" t="s">
        <v>622</v>
      </c>
      <c r="G148" s="265"/>
      <c r="H148" s="265"/>
      <c r="I148" s="265"/>
      <c r="J148" s="265"/>
      <c r="K148" s="265"/>
      <c r="L148" s="265"/>
      <c r="M148" s="266"/>
    </row>
    <row r="150" spans="2:13" ht="15.6" x14ac:dyDescent="0.3">
      <c r="B150" s="254" t="s">
        <v>172</v>
      </c>
      <c r="C150" s="254"/>
      <c r="D150" s="254"/>
      <c r="E150" s="254"/>
      <c r="F150" s="254"/>
      <c r="G150" s="254"/>
    </row>
    <row r="151" spans="2:13" ht="15.6" customHeight="1" x14ac:dyDescent="0.3">
      <c r="B151" s="10" t="s">
        <v>3</v>
      </c>
      <c r="C151" s="255" t="s">
        <v>173</v>
      </c>
      <c r="D151" s="256"/>
      <c r="E151" s="256"/>
      <c r="F151" s="256"/>
      <c r="G151" s="256"/>
      <c r="H151" s="256"/>
      <c r="I151" s="256"/>
      <c r="J151" s="256"/>
      <c r="K151" s="256"/>
      <c r="L151" s="256"/>
      <c r="M151" s="257"/>
    </row>
    <row r="152" spans="2:13" ht="15.6" x14ac:dyDescent="0.3">
      <c r="B152" s="4">
        <v>1</v>
      </c>
      <c r="C152" s="258">
        <v>2</v>
      </c>
      <c r="D152" s="259"/>
      <c r="E152" s="259"/>
      <c r="F152" s="259"/>
      <c r="G152" s="259"/>
      <c r="H152" s="259"/>
      <c r="I152" s="259"/>
      <c r="J152" s="259"/>
      <c r="K152" s="259"/>
      <c r="L152" s="259"/>
      <c r="M152" s="260"/>
    </row>
    <row r="153" spans="2:13" ht="15.6" x14ac:dyDescent="0.3">
      <c r="B153" s="8"/>
      <c r="C153" s="264" t="s">
        <v>540</v>
      </c>
      <c r="D153" s="265"/>
      <c r="E153" s="265"/>
      <c r="F153" s="265"/>
      <c r="G153" s="265"/>
      <c r="H153" s="265"/>
      <c r="I153" s="265"/>
      <c r="J153" s="265"/>
      <c r="K153" s="265"/>
      <c r="L153" s="265"/>
      <c r="M153" s="266"/>
    </row>
  </sheetData>
  <mergeCells count="246">
    <mergeCell ref="J138:M138"/>
    <mergeCell ref="P55:P64"/>
    <mergeCell ref="Q55:Q64"/>
    <mergeCell ref="B150:G150"/>
    <mergeCell ref="C151:M151"/>
    <mergeCell ref="C152:M152"/>
    <mergeCell ref="C141:E141"/>
    <mergeCell ref="F141:I141"/>
    <mergeCell ref="J141:M141"/>
    <mergeCell ref="C136:E136"/>
    <mergeCell ref="F136:I136"/>
    <mergeCell ref="J136:M136"/>
    <mergeCell ref="C137:E137"/>
    <mergeCell ref="F137:I137"/>
    <mergeCell ref="J137:M137"/>
    <mergeCell ref="B133:H133"/>
    <mergeCell ref="N133:Q133"/>
    <mergeCell ref="N111:N112"/>
    <mergeCell ref="N113:N114"/>
    <mergeCell ref="N115:N116"/>
    <mergeCell ref="N117:N118"/>
    <mergeCell ref="N98:N100"/>
    <mergeCell ref="N101:N102"/>
    <mergeCell ref="N88:N89"/>
    <mergeCell ref="N90:N91"/>
    <mergeCell ref="N86:N87"/>
    <mergeCell ref="O98:O99"/>
    <mergeCell ref="C153:M153"/>
    <mergeCell ref="B55:B64"/>
    <mergeCell ref="D55:D64"/>
    <mergeCell ref="E55:E64"/>
    <mergeCell ref="B145:D145"/>
    <mergeCell ref="C146:E146"/>
    <mergeCell ref="F146:M146"/>
    <mergeCell ref="C147:E147"/>
    <mergeCell ref="F147:M147"/>
    <mergeCell ref="C148:E148"/>
    <mergeCell ref="F148:M148"/>
    <mergeCell ref="C142:E142"/>
    <mergeCell ref="F142:I142"/>
    <mergeCell ref="J142:M142"/>
    <mergeCell ref="C143:E143"/>
    <mergeCell ref="F143:I143"/>
    <mergeCell ref="J143:M143"/>
    <mergeCell ref="C138:E138"/>
    <mergeCell ref="F138:I138"/>
    <mergeCell ref="D75:D85"/>
    <mergeCell ref="E75:E85"/>
    <mergeCell ref="P65:P74"/>
    <mergeCell ref="P75:P85"/>
    <mergeCell ref="Q75:Q85"/>
    <mergeCell ref="I75:I85"/>
    <mergeCell ref="J75:J85"/>
    <mergeCell ref="K75:K85"/>
    <mergeCell ref="L75:L85"/>
    <mergeCell ref="M75:M85"/>
    <mergeCell ref="Q65:Q74"/>
    <mergeCell ref="N67:N68"/>
    <mergeCell ref="N69:N70"/>
    <mergeCell ref="N71:N72"/>
    <mergeCell ref="N73:N74"/>
    <mergeCell ref="I65:I74"/>
    <mergeCell ref="J65:J74"/>
    <mergeCell ref="K65:K74"/>
    <mergeCell ref="L65:L74"/>
    <mergeCell ref="N55:N56"/>
    <mergeCell ref="N57:N58"/>
    <mergeCell ref="N59:N60"/>
    <mergeCell ref="B65:B74"/>
    <mergeCell ref="D65:D74"/>
    <mergeCell ref="E65:E74"/>
    <mergeCell ref="I55:I64"/>
    <mergeCell ref="J55:J64"/>
    <mergeCell ref="K55:K64"/>
    <mergeCell ref="N61:N62"/>
    <mergeCell ref="L55:L64"/>
    <mergeCell ref="M55:M64"/>
    <mergeCell ref="N63:N64"/>
    <mergeCell ref="M65:M74"/>
    <mergeCell ref="N65:N66"/>
    <mergeCell ref="D43:D54"/>
    <mergeCell ref="E43:E54"/>
    <mergeCell ref="I39:M39"/>
    <mergeCell ref="N39:O39"/>
    <mergeCell ref="P39:P41"/>
    <mergeCell ref="N43:N44"/>
    <mergeCell ref="N45:N46"/>
    <mergeCell ref="I43:I54"/>
    <mergeCell ref="J43:J54"/>
    <mergeCell ref="K43:K54"/>
    <mergeCell ref="L43:L54"/>
    <mergeCell ref="M43:M54"/>
    <mergeCell ref="N51:N52"/>
    <mergeCell ref="N53:N54"/>
    <mergeCell ref="N47:N48"/>
    <mergeCell ref="N49:N50"/>
    <mergeCell ref="Q39:Q41"/>
    <mergeCell ref="I40:I41"/>
    <mergeCell ref="J40:L40"/>
    <mergeCell ref="M40:M41"/>
    <mergeCell ref="N40:N41"/>
    <mergeCell ref="O40:O41"/>
    <mergeCell ref="B36:E36"/>
    <mergeCell ref="F36:H36"/>
    <mergeCell ref="B38:H38"/>
    <mergeCell ref="B39:B41"/>
    <mergeCell ref="C39:C41"/>
    <mergeCell ref="D39:D41"/>
    <mergeCell ref="E39:E41"/>
    <mergeCell ref="F39:F41"/>
    <mergeCell ref="G39:G41"/>
    <mergeCell ref="H39:H41"/>
    <mergeCell ref="F33:H33"/>
    <mergeCell ref="B34:E34"/>
    <mergeCell ref="F34:H34"/>
    <mergeCell ref="B35:E35"/>
    <mergeCell ref="F35:H35"/>
    <mergeCell ref="B29:E29"/>
    <mergeCell ref="F29:H29"/>
    <mergeCell ref="B30:E30"/>
    <mergeCell ref="F30:H30"/>
    <mergeCell ref="B32:E32"/>
    <mergeCell ref="F32:H32"/>
    <mergeCell ref="B16:G16"/>
    <mergeCell ref="B17:E17"/>
    <mergeCell ref="F17:H17"/>
    <mergeCell ref="B18:E18"/>
    <mergeCell ref="F18:H18"/>
    <mergeCell ref="B19:E19"/>
    <mergeCell ref="F19:H19"/>
    <mergeCell ref="B12:B13"/>
    <mergeCell ref="C12:D13"/>
    <mergeCell ref="E12:G13"/>
    <mergeCell ref="H12:J12"/>
    <mergeCell ref="B24:E24"/>
    <mergeCell ref="F24:H24"/>
    <mergeCell ref="B26:E26"/>
    <mergeCell ref="F26:H26"/>
    <mergeCell ref="B27:E27"/>
    <mergeCell ref="F27:H27"/>
    <mergeCell ref="B20:E20"/>
    <mergeCell ref="F20:H20"/>
    <mergeCell ref="B21:E21"/>
    <mergeCell ref="F21:H21"/>
    <mergeCell ref="B23:E23"/>
    <mergeCell ref="F23:H23"/>
    <mergeCell ref="B22:E22"/>
    <mergeCell ref="F22:H22"/>
    <mergeCell ref="B25:E25"/>
    <mergeCell ref="F25:H25"/>
    <mergeCell ref="K12:M12"/>
    <mergeCell ref="H13:J13"/>
    <mergeCell ref="B2:Q2"/>
    <mergeCell ref="G4:H4"/>
    <mergeCell ref="I4:N4"/>
    <mergeCell ref="B6:H6"/>
    <mergeCell ref="C9:D9"/>
    <mergeCell ref="E9:G9"/>
    <mergeCell ref="H9:J9"/>
    <mergeCell ref="K9:M9"/>
    <mergeCell ref="B10:B11"/>
    <mergeCell ref="C10:D11"/>
    <mergeCell ref="E10:G11"/>
    <mergeCell ref="H10:J10"/>
    <mergeCell ref="K10:M10"/>
    <mergeCell ref="H11:J11"/>
    <mergeCell ref="K11:M11"/>
    <mergeCell ref="B7:B8"/>
    <mergeCell ref="C7:D8"/>
    <mergeCell ref="E7:G8"/>
    <mergeCell ref="H7:J8"/>
    <mergeCell ref="K7:N7"/>
    <mergeCell ref="K8:M8"/>
    <mergeCell ref="K13:M13"/>
    <mergeCell ref="O103:O104"/>
    <mergeCell ref="B28:E28"/>
    <mergeCell ref="F28:H28"/>
    <mergeCell ref="B31:E31"/>
    <mergeCell ref="F31:H31"/>
    <mergeCell ref="P121:P132"/>
    <mergeCell ref="Q121:Q132"/>
    <mergeCell ref="N75:N85"/>
    <mergeCell ref="O75:O85"/>
    <mergeCell ref="K121:K132"/>
    <mergeCell ref="L121:L132"/>
    <mergeCell ref="M121:M132"/>
    <mergeCell ref="N121:N122"/>
    <mergeCell ref="N123:N124"/>
    <mergeCell ref="N125:N126"/>
    <mergeCell ref="N127:N128"/>
    <mergeCell ref="N129:N130"/>
    <mergeCell ref="N131:N132"/>
    <mergeCell ref="B121:B132"/>
    <mergeCell ref="D121:D132"/>
    <mergeCell ref="E121:E132"/>
    <mergeCell ref="I121:I132"/>
    <mergeCell ref="J121:J132"/>
    <mergeCell ref="B33:E33"/>
    <mergeCell ref="B140:M140"/>
    <mergeCell ref="B135:M135"/>
    <mergeCell ref="N119:N120"/>
    <mergeCell ref="B111:B120"/>
    <mergeCell ref="C43:C132"/>
    <mergeCell ref="D111:D120"/>
    <mergeCell ref="E111:E120"/>
    <mergeCell ref="F43:F132"/>
    <mergeCell ref="G43:G132"/>
    <mergeCell ref="I111:I120"/>
    <mergeCell ref="J111:J120"/>
    <mergeCell ref="K111:K120"/>
    <mergeCell ref="L111:L120"/>
    <mergeCell ref="M111:M120"/>
    <mergeCell ref="B98:B110"/>
    <mergeCell ref="D98:D110"/>
    <mergeCell ref="E98:E110"/>
    <mergeCell ref="N92:N93"/>
    <mergeCell ref="N94:N95"/>
    <mergeCell ref="N96:N97"/>
    <mergeCell ref="B86:B97"/>
    <mergeCell ref="B75:B85"/>
    <mergeCell ref="B43:B54"/>
    <mergeCell ref="N106:N107"/>
    <mergeCell ref="D86:D97"/>
    <mergeCell ref="E86:E97"/>
    <mergeCell ref="I98:I110"/>
    <mergeCell ref="J98:J110"/>
    <mergeCell ref="K98:K110"/>
    <mergeCell ref="L98:L110"/>
    <mergeCell ref="M98:M110"/>
    <mergeCell ref="P43:P54"/>
    <mergeCell ref="Q43:Q54"/>
    <mergeCell ref="P86:P97"/>
    <mergeCell ref="Q86:Q97"/>
    <mergeCell ref="P98:P110"/>
    <mergeCell ref="Q98:Q110"/>
    <mergeCell ref="H43:H132"/>
    <mergeCell ref="P111:P120"/>
    <mergeCell ref="Q111:Q120"/>
    <mergeCell ref="L86:L97"/>
    <mergeCell ref="M86:M97"/>
    <mergeCell ref="I86:I97"/>
    <mergeCell ref="J86:J97"/>
    <mergeCell ref="K86:K97"/>
    <mergeCell ref="N108:N110"/>
    <mergeCell ref="O108:O109"/>
    <mergeCell ref="N103:N105"/>
  </mergeCells>
  <phoneticPr fontId="11" type="noConversion"/>
  <printOptions horizontalCentered="1"/>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ignoredErrors>
    <ignoredError sqref="O44 O46 O48 O50 O52 O54 O56 O58 O60 O62 O64 O66 O68 O70 O72 O74 O87 O89 O91 O100 O102 O112 O114 O116 O118 H11 H13 O132 O130 O126 O124 O128 O122" numberStoredAsText="1"/>
    <ignoredError sqref="N11"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3BE25-4353-46D4-A43B-552782CBACFF}">
  <sheetPr>
    <pageSetUpPr fitToPage="1"/>
  </sheetPr>
  <dimension ref="A2:Q201"/>
  <sheetViews>
    <sheetView topLeftCell="A35" zoomScale="70" zoomScaleNormal="70" workbookViewId="0">
      <selection activeCell="I148" sqref="I148:I151"/>
    </sheetView>
  </sheetViews>
  <sheetFormatPr defaultRowHeight="14.4" x14ac:dyDescent="0.3"/>
  <cols>
    <col min="2" max="2" width="17.5546875" customWidth="1"/>
    <col min="3" max="3" width="12.88671875" customWidth="1"/>
    <col min="4" max="4" width="19.5546875" customWidth="1"/>
    <col min="5" max="5" width="18.44140625" customWidth="1"/>
    <col min="6" max="6" width="11.5546875" customWidth="1"/>
    <col min="7" max="7" width="25" customWidth="1"/>
    <col min="8" max="8" width="13.5546875" customWidth="1"/>
    <col min="9" max="9" width="16.77734375" customWidth="1"/>
    <col min="10" max="10" width="11.5546875" customWidth="1"/>
    <col min="11" max="11" width="14.5546875" customWidth="1"/>
    <col min="12" max="13" width="16.5546875" customWidth="1"/>
    <col min="14" max="14" width="50.6640625" customWidth="1"/>
    <col min="15" max="15" width="12.44140625" customWidth="1"/>
    <col min="16" max="17" width="16.21875" customWidth="1"/>
  </cols>
  <sheetData>
    <row r="2" spans="2:17" ht="15.6" x14ac:dyDescent="0.3">
      <c r="B2" s="322" t="s">
        <v>186</v>
      </c>
      <c r="C2" s="322"/>
      <c r="D2" s="322"/>
      <c r="E2" s="322"/>
      <c r="F2" s="322"/>
      <c r="G2" s="322"/>
      <c r="H2" s="322"/>
      <c r="I2" s="322"/>
      <c r="J2" s="322"/>
      <c r="K2" s="322"/>
      <c r="L2" s="322"/>
      <c r="M2" s="322"/>
      <c r="N2" s="322"/>
      <c r="O2" s="322"/>
      <c r="P2" s="322"/>
      <c r="Q2" s="322"/>
    </row>
    <row r="3" spans="2:17" ht="15.6" x14ac:dyDescent="0.3">
      <c r="B3" s="6"/>
      <c r="C3" s="6"/>
      <c r="D3" s="6"/>
      <c r="E3" s="6"/>
      <c r="F3" s="6"/>
      <c r="G3" s="6"/>
      <c r="H3" s="6"/>
      <c r="I3" s="6"/>
      <c r="J3" s="6"/>
      <c r="K3" s="6"/>
      <c r="L3" s="6"/>
      <c r="M3" s="6"/>
      <c r="N3" s="6"/>
      <c r="O3" s="6"/>
      <c r="P3" s="6"/>
      <c r="Q3" s="6"/>
    </row>
    <row r="4" spans="2:17" ht="15.6" x14ac:dyDescent="0.3">
      <c r="B4" s="7"/>
      <c r="C4" s="7"/>
      <c r="D4" s="7"/>
      <c r="E4" s="7"/>
      <c r="F4" s="323" t="str">
        <f>'III skyrius'!D16</f>
        <v>LT026-03-01-05</v>
      </c>
      <c r="G4" s="323"/>
      <c r="H4" s="323"/>
      <c r="I4" s="324" t="str">
        <f>'III skyrius'!C16</f>
        <v>Socialinių paslaugų ir jų infrastruktūros plėtra</v>
      </c>
      <c r="J4" s="324"/>
      <c r="K4" s="324"/>
      <c r="L4" s="324"/>
      <c r="M4" s="324"/>
      <c r="N4" s="324"/>
      <c r="O4" s="7"/>
      <c r="P4" s="7"/>
      <c r="Q4" s="7"/>
    </row>
    <row r="5" spans="2:17" ht="15.6" x14ac:dyDescent="0.3">
      <c r="B5" s="6"/>
      <c r="C5" s="6"/>
      <c r="D5" s="6"/>
      <c r="E5" s="6"/>
      <c r="F5" s="6"/>
      <c r="G5" s="6"/>
      <c r="H5" s="6"/>
      <c r="I5" s="6"/>
      <c r="J5" s="6"/>
      <c r="K5" s="6"/>
      <c r="L5" s="6"/>
      <c r="M5" s="6"/>
      <c r="N5" s="6"/>
      <c r="O5" s="6"/>
      <c r="P5" s="6"/>
      <c r="Q5" s="6"/>
    </row>
    <row r="6" spans="2:17" ht="15.6" x14ac:dyDescent="0.3">
      <c r="B6" s="298" t="s">
        <v>103</v>
      </c>
      <c r="C6" s="298"/>
      <c r="D6" s="298"/>
      <c r="E6" s="298"/>
      <c r="F6" s="298"/>
      <c r="G6" s="298"/>
      <c r="H6" s="298"/>
      <c r="I6" s="7"/>
      <c r="J6" s="7"/>
      <c r="K6" s="7"/>
      <c r="L6" s="7"/>
      <c r="M6" s="7"/>
      <c r="N6" s="7"/>
      <c r="O6" s="7"/>
      <c r="P6" s="7"/>
      <c r="Q6" s="7"/>
    </row>
    <row r="7" spans="2:17" ht="15.6" x14ac:dyDescent="0.3">
      <c r="B7" s="261" t="s">
        <v>3</v>
      </c>
      <c r="C7" s="261" t="s">
        <v>104</v>
      </c>
      <c r="D7" s="261"/>
      <c r="E7" s="262" t="s">
        <v>105</v>
      </c>
      <c r="F7" s="262"/>
      <c r="G7" s="262"/>
      <c r="H7" s="262" t="s">
        <v>106</v>
      </c>
      <c r="I7" s="262"/>
      <c r="J7" s="262"/>
      <c r="K7" s="261" t="s">
        <v>107</v>
      </c>
      <c r="L7" s="261"/>
      <c r="M7" s="261"/>
      <c r="N7" s="261"/>
    </row>
    <row r="8" spans="2:17" ht="31.2" x14ac:dyDescent="0.3">
      <c r="B8" s="261"/>
      <c r="C8" s="261"/>
      <c r="D8" s="261"/>
      <c r="E8" s="262"/>
      <c r="F8" s="262"/>
      <c r="G8" s="262"/>
      <c r="H8" s="262"/>
      <c r="I8" s="262"/>
      <c r="J8" s="262"/>
      <c r="K8" s="262" t="s">
        <v>108</v>
      </c>
      <c r="L8" s="262"/>
      <c r="M8" s="262"/>
      <c r="N8" s="3" t="s">
        <v>109</v>
      </c>
      <c r="O8" s="1"/>
      <c r="P8" s="1"/>
      <c r="Q8" s="1"/>
    </row>
    <row r="9" spans="2:17" ht="15.6" x14ac:dyDescent="0.3">
      <c r="B9" s="4">
        <v>1</v>
      </c>
      <c r="C9" s="263">
        <v>2</v>
      </c>
      <c r="D9" s="263"/>
      <c r="E9" s="263">
        <v>3</v>
      </c>
      <c r="F9" s="263"/>
      <c r="G9" s="263"/>
      <c r="H9" s="263">
        <v>4</v>
      </c>
      <c r="I9" s="263"/>
      <c r="J9" s="263"/>
      <c r="K9" s="263">
        <v>5</v>
      </c>
      <c r="L9" s="263"/>
      <c r="M9" s="263"/>
      <c r="N9" s="4">
        <v>6</v>
      </c>
    </row>
    <row r="10" spans="2:17" ht="15.6" x14ac:dyDescent="0.3">
      <c r="B10" s="320" t="s">
        <v>15</v>
      </c>
      <c r="C10" s="305" t="s">
        <v>187</v>
      </c>
      <c r="D10" s="306"/>
      <c r="E10" s="309" t="s">
        <v>623</v>
      </c>
      <c r="F10" s="310"/>
      <c r="G10" s="311"/>
      <c r="H10" s="315">
        <v>0</v>
      </c>
      <c r="I10" s="316"/>
      <c r="J10" s="316"/>
      <c r="K10" s="315">
        <v>0</v>
      </c>
      <c r="L10" s="316"/>
      <c r="M10" s="316"/>
      <c r="N10" s="13">
        <f>O46</f>
        <v>339</v>
      </c>
    </row>
    <row r="11" spans="2:17" ht="18.600000000000001" customHeight="1" x14ac:dyDescent="0.3">
      <c r="B11" s="321"/>
      <c r="C11" s="307"/>
      <c r="D11" s="308"/>
      <c r="E11" s="312"/>
      <c r="F11" s="313"/>
      <c r="G11" s="314"/>
      <c r="H11" s="317" t="s">
        <v>23</v>
      </c>
      <c r="I11" s="318"/>
      <c r="J11" s="319"/>
      <c r="K11" s="317" t="s">
        <v>21</v>
      </c>
      <c r="L11" s="318"/>
      <c r="M11" s="319"/>
      <c r="N11" s="11" t="s">
        <v>29</v>
      </c>
    </row>
    <row r="12" spans="2:17" ht="15.6" x14ac:dyDescent="0.3">
      <c r="B12" s="320" t="s">
        <v>91</v>
      </c>
      <c r="C12" s="305" t="s">
        <v>261</v>
      </c>
      <c r="D12" s="306"/>
      <c r="E12" s="309" t="s">
        <v>202</v>
      </c>
      <c r="F12" s="310"/>
      <c r="G12" s="311"/>
      <c r="H12" s="315">
        <v>0</v>
      </c>
      <c r="I12" s="316"/>
      <c r="J12" s="316"/>
      <c r="K12" s="315">
        <v>0</v>
      </c>
      <c r="L12" s="316"/>
      <c r="M12" s="316"/>
      <c r="N12" s="13">
        <f>O88</f>
        <v>309</v>
      </c>
    </row>
    <row r="13" spans="2:17" ht="34.799999999999997" customHeight="1" x14ac:dyDescent="0.3">
      <c r="B13" s="321"/>
      <c r="C13" s="307"/>
      <c r="D13" s="308"/>
      <c r="E13" s="312"/>
      <c r="F13" s="313"/>
      <c r="G13" s="314"/>
      <c r="H13" s="317" t="s">
        <v>23</v>
      </c>
      <c r="I13" s="318"/>
      <c r="J13" s="319"/>
      <c r="K13" s="317" t="s">
        <v>21</v>
      </c>
      <c r="L13" s="318"/>
      <c r="M13" s="319"/>
      <c r="N13" s="11" t="s">
        <v>29</v>
      </c>
    </row>
    <row r="14" spans="2:17" ht="15.6" x14ac:dyDescent="0.3">
      <c r="B14" s="320" t="s">
        <v>92</v>
      </c>
      <c r="C14" s="305" t="s">
        <v>219</v>
      </c>
      <c r="D14" s="306"/>
      <c r="E14" s="309" t="s">
        <v>61</v>
      </c>
      <c r="F14" s="310"/>
      <c r="G14" s="311"/>
      <c r="H14" s="315">
        <v>0</v>
      </c>
      <c r="I14" s="316"/>
      <c r="J14" s="316"/>
      <c r="K14" s="315">
        <v>0</v>
      </c>
      <c r="L14" s="316"/>
      <c r="M14" s="316"/>
      <c r="N14" s="13">
        <f>O168</f>
        <v>100</v>
      </c>
    </row>
    <row r="15" spans="2:17" ht="34.200000000000003" customHeight="1" x14ac:dyDescent="0.3">
      <c r="B15" s="321"/>
      <c r="C15" s="307"/>
      <c r="D15" s="308"/>
      <c r="E15" s="312"/>
      <c r="F15" s="313"/>
      <c r="G15" s="314"/>
      <c r="H15" s="317" t="s">
        <v>23</v>
      </c>
      <c r="I15" s="318"/>
      <c r="J15" s="319"/>
      <c r="K15" s="317" t="s">
        <v>21</v>
      </c>
      <c r="L15" s="318"/>
      <c r="M15" s="319"/>
      <c r="N15" s="11" t="str">
        <f t="shared" ref="N15:N17" si="0">O47</f>
        <v>(2029)</v>
      </c>
    </row>
    <row r="16" spans="2:17" ht="15.6" x14ac:dyDescent="0.3">
      <c r="B16" s="320" t="s">
        <v>93</v>
      </c>
      <c r="C16" s="305" t="s">
        <v>264</v>
      </c>
      <c r="D16" s="306"/>
      <c r="E16" s="309" t="s">
        <v>60</v>
      </c>
      <c r="F16" s="310"/>
      <c r="G16" s="311"/>
      <c r="H16" s="315">
        <v>0</v>
      </c>
      <c r="I16" s="316"/>
      <c r="J16" s="316"/>
      <c r="K16" s="315">
        <v>0</v>
      </c>
      <c r="L16" s="316"/>
      <c r="M16" s="316"/>
      <c r="N16" s="13">
        <f>O92+O148</f>
        <v>570</v>
      </c>
    </row>
    <row r="17" spans="2:14" ht="34.799999999999997" customHeight="1" x14ac:dyDescent="0.3">
      <c r="B17" s="321"/>
      <c r="C17" s="307"/>
      <c r="D17" s="308"/>
      <c r="E17" s="312"/>
      <c r="F17" s="313"/>
      <c r="G17" s="314"/>
      <c r="H17" s="317" t="s">
        <v>23</v>
      </c>
      <c r="I17" s="318"/>
      <c r="J17" s="319"/>
      <c r="K17" s="317" t="s">
        <v>21</v>
      </c>
      <c r="L17" s="318"/>
      <c r="M17" s="319"/>
      <c r="N17" s="11" t="str">
        <f t="shared" si="0"/>
        <v>(2029)</v>
      </c>
    </row>
    <row r="20" spans="2:14" ht="15.6" x14ac:dyDescent="0.3">
      <c r="B20" s="298" t="s">
        <v>117</v>
      </c>
      <c r="C20" s="298"/>
      <c r="D20" s="298"/>
      <c r="E20" s="298"/>
      <c r="F20" s="298"/>
      <c r="G20" s="298"/>
    </row>
    <row r="21" spans="2:14" ht="15.6" x14ac:dyDescent="0.3">
      <c r="B21" s="325" t="s">
        <v>118</v>
      </c>
      <c r="C21" s="325"/>
      <c r="D21" s="325"/>
      <c r="E21" s="325"/>
      <c r="F21" s="325" t="s">
        <v>119</v>
      </c>
      <c r="G21" s="325"/>
      <c r="H21" s="325"/>
    </row>
    <row r="22" spans="2:14" ht="15.6" x14ac:dyDescent="0.3">
      <c r="B22" s="326">
        <v>1</v>
      </c>
      <c r="C22" s="326"/>
      <c r="D22" s="326"/>
      <c r="E22" s="326"/>
      <c r="F22" s="326">
        <v>2</v>
      </c>
      <c r="G22" s="326"/>
      <c r="H22" s="326"/>
    </row>
    <row r="23" spans="2:14" ht="15.6" x14ac:dyDescent="0.3">
      <c r="B23" s="295" t="s">
        <v>120</v>
      </c>
      <c r="C23" s="295"/>
      <c r="D23" s="295"/>
      <c r="E23" s="295"/>
      <c r="F23" s="296">
        <f>SUM(F24,F27,F30,F32)</f>
        <v>33017387.990000002</v>
      </c>
      <c r="G23" s="297"/>
      <c r="H23" s="297"/>
    </row>
    <row r="24" spans="2:14" ht="15.6" x14ac:dyDescent="0.3">
      <c r="B24" s="295" t="s">
        <v>121</v>
      </c>
      <c r="C24" s="295"/>
      <c r="D24" s="295"/>
      <c r="E24" s="295"/>
      <c r="F24" s="294">
        <f>F25</f>
        <v>0</v>
      </c>
      <c r="G24" s="294"/>
      <c r="H24" s="294"/>
    </row>
    <row r="25" spans="2:14" ht="15.6" x14ac:dyDescent="0.3">
      <c r="B25" s="293" t="s">
        <v>456</v>
      </c>
      <c r="C25" s="293"/>
      <c r="D25" s="293"/>
      <c r="E25" s="293"/>
      <c r="F25" s="294">
        <f>J82</f>
        <v>0</v>
      </c>
      <c r="G25" s="297"/>
      <c r="H25" s="297"/>
    </row>
    <row r="26" spans="2:14" ht="15.6" x14ac:dyDescent="0.3">
      <c r="B26" s="299" t="s">
        <v>457</v>
      </c>
      <c r="C26" s="300"/>
      <c r="D26" s="300"/>
      <c r="E26" s="301"/>
      <c r="F26" s="302"/>
      <c r="G26" s="303"/>
      <c r="H26" s="304"/>
    </row>
    <row r="27" spans="2:14" ht="15.6" x14ac:dyDescent="0.3">
      <c r="B27" s="295" t="s">
        <v>122</v>
      </c>
      <c r="C27" s="295"/>
      <c r="D27" s="295"/>
      <c r="E27" s="295"/>
      <c r="F27" s="296">
        <f>F28</f>
        <v>0</v>
      </c>
      <c r="G27" s="297"/>
      <c r="H27" s="297"/>
    </row>
    <row r="28" spans="2:14" ht="15.6" x14ac:dyDescent="0.3">
      <c r="B28" s="293" t="s">
        <v>458</v>
      </c>
      <c r="C28" s="293"/>
      <c r="D28" s="293"/>
      <c r="E28" s="293"/>
      <c r="F28" s="296">
        <f>K82</f>
        <v>0</v>
      </c>
      <c r="G28" s="297"/>
      <c r="H28" s="297"/>
    </row>
    <row r="29" spans="2:14" ht="15.6" x14ac:dyDescent="0.3">
      <c r="B29" s="299" t="s">
        <v>457</v>
      </c>
      <c r="C29" s="300"/>
      <c r="D29" s="300"/>
      <c r="E29" s="301"/>
      <c r="F29" s="302"/>
      <c r="G29" s="303"/>
      <c r="H29" s="304"/>
    </row>
    <row r="30" spans="2:14" ht="15.6" x14ac:dyDescent="0.3">
      <c r="B30" s="295" t="s">
        <v>123</v>
      </c>
      <c r="C30" s="295"/>
      <c r="D30" s="295"/>
      <c r="E30" s="295"/>
      <c r="F30" s="296">
        <f>F31</f>
        <v>33017387.990000002</v>
      </c>
      <c r="G30" s="297"/>
      <c r="H30" s="297"/>
    </row>
    <row r="31" spans="2:14" ht="15.6" x14ac:dyDescent="0.3">
      <c r="B31" s="293" t="s">
        <v>459</v>
      </c>
      <c r="C31" s="293"/>
      <c r="D31" s="293"/>
      <c r="E31" s="293"/>
      <c r="F31" s="296">
        <f>L181</f>
        <v>33017387.990000002</v>
      </c>
      <c r="G31" s="297"/>
      <c r="H31" s="297"/>
    </row>
    <row r="32" spans="2:14" ht="15.6" x14ac:dyDescent="0.3">
      <c r="B32" s="295" t="s">
        <v>125</v>
      </c>
      <c r="C32" s="295"/>
      <c r="D32" s="295"/>
      <c r="E32" s="295"/>
      <c r="F32" s="294">
        <f>F33</f>
        <v>0</v>
      </c>
      <c r="G32" s="294"/>
      <c r="H32" s="294"/>
    </row>
    <row r="33" spans="2:17" ht="15.6" x14ac:dyDescent="0.3">
      <c r="B33" s="293" t="s">
        <v>460</v>
      </c>
      <c r="C33" s="293"/>
      <c r="D33" s="293"/>
      <c r="E33" s="293"/>
      <c r="F33" s="294">
        <v>0</v>
      </c>
      <c r="G33" s="294"/>
      <c r="H33" s="294"/>
    </row>
    <row r="34" spans="2:17" ht="15.6" x14ac:dyDescent="0.3">
      <c r="B34" s="293" t="s">
        <v>457</v>
      </c>
      <c r="C34" s="293"/>
      <c r="D34" s="293"/>
      <c r="E34" s="293"/>
      <c r="F34" s="296">
        <f>K187</f>
        <v>0</v>
      </c>
      <c r="G34" s="297"/>
      <c r="H34" s="297"/>
    </row>
    <row r="35" spans="2:17" ht="15.6" x14ac:dyDescent="0.3">
      <c r="B35" s="295" t="s">
        <v>126</v>
      </c>
      <c r="C35" s="295"/>
      <c r="D35" s="295"/>
      <c r="E35" s="295"/>
      <c r="F35" s="296">
        <f>SUM(F36:H38)</f>
        <v>7451359.0100000007</v>
      </c>
      <c r="G35" s="297"/>
      <c r="H35" s="297"/>
    </row>
    <row r="36" spans="2:17" ht="15.6" x14ac:dyDescent="0.3">
      <c r="B36" s="293" t="s">
        <v>127</v>
      </c>
      <c r="C36" s="293"/>
      <c r="D36" s="293"/>
      <c r="E36" s="293"/>
      <c r="F36" s="296">
        <f>M181</f>
        <v>7451359.0100000007</v>
      </c>
      <c r="G36" s="297"/>
      <c r="H36" s="297"/>
    </row>
    <row r="37" spans="2:17" ht="15.6" x14ac:dyDescent="0.3">
      <c r="B37" s="293" t="s">
        <v>128</v>
      </c>
      <c r="C37" s="293"/>
      <c r="D37" s="293"/>
      <c r="E37" s="293"/>
      <c r="F37" s="294">
        <v>0</v>
      </c>
      <c r="G37" s="294"/>
      <c r="H37" s="294"/>
    </row>
    <row r="38" spans="2:17" ht="15.6" x14ac:dyDescent="0.3">
      <c r="B38" s="293" t="s">
        <v>129</v>
      </c>
      <c r="C38" s="293"/>
      <c r="D38" s="293"/>
      <c r="E38" s="293"/>
      <c r="F38" s="294">
        <v>0</v>
      </c>
      <c r="G38" s="294"/>
      <c r="H38" s="294"/>
    </row>
    <row r="39" spans="2:17" ht="15.6" x14ac:dyDescent="0.3">
      <c r="B39" s="295" t="s">
        <v>130</v>
      </c>
      <c r="C39" s="295"/>
      <c r="D39" s="295"/>
      <c r="E39" s="295"/>
      <c r="F39" s="296">
        <f>SUM(F23,F35)</f>
        <v>40468747</v>
      </c>
      <c r="G39" s="297"/>
      <c r="H39" s="297"/>
    </row>
    <row r="41" spans="2:17" ht="15.6" x14ac:dyDescent="0.3">
      <c r="B41" s="298" t="s">
        <v>131</v>
      </c>
      <c r="C41" s="298"/>
      <c r="D41" s="298"/>
      <c r="E41" s="298"/>
      <c r="F41" s="298"/>
      <c r="G41" s="298"/>
      <c r="H41" s="298"/>
    </row>
    <row r="42" spans="2:17" ht="15.6" x14ac:dyDescent="0.3">
      <c r="B42" s="262" t="s">
        <v>132</v>
      </c>
      <c r="C42" s="262" t="s">
        <v>133</v>
      </c>
      <c r="D42" s="262" t="s">
        <v>134</v>
      </c>
      <c r="E42" s="262" t="s">
        <v>135</v>
      </c>
      <c r="F42" s="262" t="s">
        <v>136</v>
      </c>
      <c r="G42" s="262" t="s">
        <v>137</v>
      </c>
      <c r="H42" s="262" t="s">
        <v>138</v>
      </c>
      <c r="I42" s="262" t="s">
        <v>139</v>
      </c>
      <c r="J42" s="262"/>
      <c r="K42" s="262"/>
      <c r="L42" s="262"/>
      <c r="M42" s="262"/>
      <c r="N42" s="262" t="s">
        <v>6</v>
      </c>
      <c r="O42" s="262"/>
      <c r="P42" s="262" t="s">
        <v>140</v>
      </c>
      <c r="Q42" s="262" t="s">
        <v>141</v>
      </c>
    </row>
    <row r="43" spans="2:17" ht="15.6" x14ac:dyDescent="0.3">
      <c r="B43" s="262"/>
      <c r="C43" s="262"/>
      <c r="D43" s="262"/>
      <c r="E43" s="262"/>
      <c r="F43" s="262"/>
      <c r="G43" s="262"/>
      <c r="H43" s="262"/>
      <c r="I43" s="262" t="s">
        <v>88</v>
      </c>
      <c r="J43" s="262" t="s">
        <v>142</v>
      </c>
      <c r="K43" s="262"/>
      <c r="L43" s="262"/>
      <c r="M43" s="262" t="s">
        <v>143</v>
      </c>
      <c r="N43" s="262" t="s">
        <v>144</v>
      </c>
      <c r="O43" s="262" t="s">
        <v>145</v>
      </c>
      <c r="P43" s="262"/>
      <c r="Q43" s="262"/>
    </row>
    <row r="44" spans="2:17" ht="93.6" x14ac:dyDescent="0.3">
      <c r="B44" s="262"/>
      <c r="C44" s="262"/>
      <c r="D44" s="262"/>
      <c r="E44" s="262"/>
      <c r="F44" s="262"/>
      <c r="G44" s="262"/>
      <c r="H44" s="262"/>
      <c r="I44" s="262"/>
      <c r="J44" s="3" t="s">
        <v>146</v>
      </c>
      <c r="K44" s="3" t="s">
        <v>147</v>
      </c>
      <c r="L44" s="3" t="s">
        <v>148</v>
      </c>
      <c r="M44" s="262"/>
      <c r="N44" s="262"/>
      <c r="O44" s="262"/>
      <c r="P44" s="262"/>
      <c r="Q44" s="262"/>
    </row>
    <row r="45" spans="2:17" ht="15.6" x14ac:dyDescent="0.3">
      <c r="B45" s="4">
        <v>1</v>
      </c>
      <c r="C45" s="4">
        <v>2</v>
      </c>
      <c r="D45" s="4">
        <v>3</v>
      </c>
      <c r="E45" s="4">
        <v>4</v>
      </c>
      <c r="F45" s="4">
        <v>5</v>
      </c>
      <c r="G45" s="4">
        <v>6</v>
      </c>
      <c r="H45" s="4">
        <v>7</v>
      </c>
      <c r="I45" s="4">
        <v>8</v>
      </c>
      <c r="J45" s="4">
        <v>9</v>
      </c>
      <c r="K45" s="4">
        <v>10</v>
      </c>
      <c r="L45" s="4">
        <v>11</v>
      </c>
      <c r="M45" s="4">
        <v>12</v>
      </c>
      <c r="N45" s="4">
        <v>13</v>
      </c>
      <c r="O45" s="4">
        <v>14</v>
      </c>
      <c r="P45" s="4">
        <v>15</v>
      </c>
      <c r="Q45" s="4">
        <v>16</v>
      </c>
    </row>
    <row r="46" spans="2:17" ht="15.6" customHeight="1" x14ac:dyDescent="0.3">
      <c r="B46" s="243" t="s">
        <v>624</v>
      </c>
      <c r="C46" s="250" t="s">
        <v>149</v>
      </c>
      <c r="D46" s="243" t="s">
        <v>462</v>
      </c>
      <c r="E46" s="243"/>
      <c r="F46" s="250" t="s">
        <v>464</v>
      </c>
      <c r="G46" s="250" t="s">
        <v>586</v>
      </c>
      <c r="H46" s="250" t="s">
        <v>150</v>
      </c>
      <c r="I46" s="292">
        <f>SUM(I50:I81)</f>
        <v>11742346.75</v>
      </c>
      <c r="J46" s="292">
        <f t="shared" ref="J46:M46" si="1">SUM(J50:J81)</f>
        <v>0</v>
      </c>
      <c r="K46" s="292">
        <f t="shared" si="1"/>
        <v>0</v>
      </c>
      <c r="L46" s="292">
        <f t="shared" si="1"/>
        <v>9175994.7200000007</v>
      </c>
      <c r="M46" s="292">
        <f t="shared" si="1"/>
        <v>2566352.0300000003</v>
      </c>
      <c r="N46" s="243" t="s">
        <v>189</v>
      </c>
      <c r="O46" s="13">
        <f>O50+O54+O58+O62+O66+O70+O74+O78</f>
        <v>339</v>
      </c>
      <c r="P46" s="250" t="s">
        <v>154</v>
      </c>
      <c r="Q46" s="250" t="s">
        <v>190</v>
      </c>
    </row>
    <row r="47" spans="2:17" ht="15.6" x14ac:dyDescent="0.3">
      <c r="B47" s="243"/>
      <c r="C47" s="251"/>
      <c r="D47" s="243"/>
      <c r="E47" s="243"/>
      <c r="F47" s="251"/>
      <c r="G47" s="251"/>
      <c r="H47" s="251"/>
      <c r="I47" s="292"/>
      <c r="J47" s="292"/>
      <c r="K47" s="292"/>
      <c r="L47" s="292"/>
      <c r="M47" s="292"/>
      <c r="N47" s="243"/>
      <c r="O47" s="11" t="s">
        <v>29</v>
      </c>
      <c r="P47" s="251"/>
      <c r="Q47" s="251"/>
    </row>
    <row r="48" spans="2:17" ht="15.6" x14ac:dyDescent="0.3">
      <c r="B48" s="243"/>
      <c r="C48" s="251"/>
      <c r="D48" s="243"/>
      <c r="E48" s="243"/>
      <c r="F48" s="251"/>
      <c r="G48" s="251"/>
      <c r="H48" s="251"/>
      <c r="I48" s="292"/>
      <c r="J48" s="292"/>
      <c r="K48" s="292"/>
      <c r="L48" s="292"/>
      <c r="M48" s="292"/>
      <c r="N48" s="243" t="s">
        <v>188</v>
      </c>
      <c r="O48" s="13">
        <f>O52+O56+O60+O64+O68+O72+O76+O80</f>
        <v>349</v>
      </c>
      <c r="P48" s="251"/>
      <c r="Q48" s="251"/>
    </row>
    <row r="49" spans="2:17" ht="33" customHeight="1" x14ac:dyDescent="0.3">
      <c r="B49" s="243"/>
      <c r="C49" s="251"/>
      <c r="D49" s="243"/>
      <c r="E49" s="243"/>
      <c r="F49" s="251"/>
      <c r="G49" s="251"/>
      <c r="H49" s="251"/>
      <c r="I49" s="292"/>
      <c r="J49" s="292"/>
      <c r="K49" s="292"/>
      <c r="L49" s="292"/>
      <c r="M49" s="292"/>
      <c r="N49" s="243"/>
      <c r="O49" s="11" t="s">
        <v>29</v>
      </c>
      <c r="P49" s="252"/>
      <c r="Q49" s="252"/>
    </row>
    <row r="50" spans="2:17" ht="15.6" customHeight="1" x14ac:dyDescent="0.3">
      <c r="B50" s="267" t="s">
        <v>625</v>
      </c>
      <c r="C50" s="251"/>
      <c r="D50" s="279" t="s">
        <v>626</v>
      </c>
      <c r="E50" s="285" t="s">
        <v>18</v>
      </c>
      <c r="F50" s="251"/>
      <c r="G50" s="251"/>
      <c r="H50" s="251"/>
      <c r="I50" s="244">
        <f>L50+M50</f>
        <v>354000</v>
      </c>
      <c r="J50" s="247">
        <v>0</v>
      </c>
      <c r="K50" s="240">
        <v>0</v>
      </c>
      <c r="L50" s="240">
        <v>300900</v>
      </c>
      <c r="M50" s="240">
        <v>53100</v>
      </c>
      <c r="N50" s="243" t="s">
        <v>189</v>
      </c>
      <c r="O50" s="12">
        <v>25</v>
      </c>
      <c r="P50" s="250" t="s">
        <v>159</v>
      </c>
      <c r="Q50" s="250" t="s">
        <v>157</v>
      </c>
    </row>
    <row r="51" spans="2:17" ht="15.6" x14ac:dyDescent="0.3">
      <c r="B51" s="268"/>
      <c r="C51" s="251"/>
      <c r="D51" s="280"/>
      <c r="E51" s="286"/>
      <c r="F51" s="251"/>
      <c r="G51" s="251"/>
      <c r="H51" s="251"/>
      <c r="I51" s="245"/>
      <c r="J51" s="248"/>
      <c r="K51" s="241"/>
      <c r="L51" s="241"/>
      <c r="M51" s="241"/>
      <c r="N51" s="243"/>
      <c r="O51" s="11" t="s">
        <v>29</v>
      </c>
      <c r="P51" s="251"/>
      <c r="Q51" s="251"/>
    </row>
    <row r="52" spans="2:17" ht="15.6" customHeight="1" x14ac:dyDescent="0.3">
      <c r="B52" s="268"/>
      <c r="C52" s="251"/>
      <c r="D52" s="280"/>
      <c r="E52" s="286"/>
      <c r="F52" s="251"/>
      <c r="G52" s="251"/>
      <c r="H52" s="251"/>
      <c r="I52" s="245"/>
      <c r="J52" s="248"/>
      <c r="K52" s="241"/>
      <c r="L52" s="241"/>
      <c r="M52" s="241"/>
      <c r="N52" s="243" t="s">
        <v>188</v>
      </c>
      <c r="O52" s="12">
        <v>25</v>
      </c>
      <c r="P52" s="251"/>
      <c r="Q52" s="251"/>
    </row>
    <row r="53" spans="2:17" ht="32.4" customHeight="1" x14ac:dyDescent="0.3">
      <c r="B53" s="269"/>
      <c r="C53" s="251"/>
      <c r="D53" s="281"/>
      <c r="E53" s="287"/>
      <c r="F53" s="251"/>
      <c r="G53" s="251"/>
      <c r="H53" s="251"/>
      <c r="I53" s="246"/>
      <c r="J53" s="249"/>
      <c r="K53" s="242"/>
      <c r="L53" s="242"/>
      <c r="M53" s="242"/>
      <c r="N53" s="243"/>
      <c r="O53" s="11" t="s">
        <v>29</v>
      </c>
      <c r="P53" s="252"/>
      <c r="Q53" s="252"/>
    </row>
    <row r="54" spans="2:17" ht="15.6" customHeight="1" x14ac:dyDescent="0.3">
      <c r="B54" s="267" t="s">
        <v>627</v>
      </c>
      <c r="C54" s="251"/>
      <c r="D54" s="279" t="s">
        <v>628</v>
      </c>
      <c r="E54" s="285" t="s">
        <v>18</v>
      </c>
      <c r="F54" s="251"/>
      <c r="G54" s="251"/>
      <c r="H54" s="251"/>
      <c r="I54" s="244">
        <f>L54+M54</f>
        <v>1481875.9</v>
      </c>
      <c r="J54" s="247">
        <v>0</v>
      </c>
      <c r="K54" s="240">
        <v>0</v>
      </c>
      <c r="L54" s="240">
        <v>1259594.51</v>
      </c>
      <c r="M54" s="240">
        <v>222281.39</v>
      </c>
      <c r="N54" s="243" t="s">
        <v>189</v>
      </c>
      <c r="O54" s="12">
        <v>23</v>
      </c>
      <c r="P54" s="250" t="s">
        <v>151</v>
      </c>
      <c r="Q54" s="250" t="s">
        <v>191</v>
      </c>
    </row>
    <row r="55" spans="2:17" ht="15.6" x14ac:dyDescent="0.3">
      <c r="B55" s="268"/>
      <c r="C55" s="251"/>
      <c r="D55" s="280"/>
      <c r="E55" s="286"/>
      <c r="F55" s="251"/>
      <c r="G55" s="251"/>
      <c r="H55" s="251"/>
      <c r="I55" s="245"/>
      <c r="J55" s="248"/>
      <c r="K55" s="241"/>
      <c r="L55" s="241"/>
      <c r="M55" s="241"/>
      <c r="N55" s="243"/>
      <c r="O55" s="11" t="s">
        <v>29</v>
      </c>
      <c r="P55" s="251"/>
      <c r="Q55" s="251"/>
    </row>
    <row r="56" spans="2:17" ht="15.6" customHeight="1" x14ac:dyDescent="0.3">
      <c r="B56" s="268"/>
      <c r="C56" s="251"/>
      <c r="D56" s="280"/>
      <c r="E56" s="286"/>
      <c r="F56" s="251"/>
      <c r="G56" s="251"/>
      <c r="H56" s="251"/>
      <c r="I56" s="245"/>
      <c r="J56" s="248"/>
      <c r="K56" s="241"/>
      <c r="L56" s="241"/>
      <c r="M56" s="241"/>
      <c r="N56" s="243" t="s">
        <v>188</v>
      </c>
      <c r="O56" s="12">
        <v>23</v>
      </c>
      <c r="P56" s="251"/>
      <c r="Q56" s="251"/>
    </row>
    <row r="57" spans="2:17" ht="62.4" customHeight="1" x14ac:dyDescent="0.3">
      <c r="B57" s="269"/>
      <c r="C57" s="251"/>
      <c r="D57" s="281"/>
      <c r="E57" s="287"/>
      <c r="F57" s="251"/>
      <c r="G57" s="251"/>
      <c r="H57" s="251"/>
      <c r="I57" s="246"/>
      <c r="J57" s="249"/>
      <c r="K57" s="242"/>
      <c r="L57" s="242"/>
      <c r="M57" s="242"/>
      <c r="N57" s="243"/>
      <c r="O57" s="11" t="s">
        <v>29</v>
      </c>
      <c r="P57" s="252"/>
      <c r="Q57" s="252"/>
    </row>
    <row r="58" spans="2:17" ht="15.6" customHeight="1" x14ac:dyDescent="0.3">
      <c r="B58" s="267" t="s">
        <v>629</v>
      </c>
      <c r="C58" s="251"/>
      <c r="D58" s="279" t="s">
        <v>569</v>
      </c>
      <c r="E58" s="285" t="s">
        <v>18</v>
      </c>
      <c r="F58" s="251"/>
      <c r="G58" s="251"/>
      <c r="H58" s="251"/>
      <c r="I58" s="244">
        <f t="shared" ref="I58" si="2">L58+M58</f>
        <v>833346.74</v>
      </c>
      <c r="J58" s="247">
        <v>0</v>
      </c>
      <c r="K58" s="240">
        <v>0</v>
      </c>
      <c r="L58" s="240">
        <v>708344.72</v>
      </c>
      <c r="M58" s="240">
        <v>125002.02</v>
      </c>
      <c r="N58" s="243" t="s">
        <v>189</v>
      </c>
      <c r="O58" s="24" t="s">
        <v>805</v>
      </c>
      <c r="P58" s="250" t="s">
        <v>156</v>
      </c>
      <c r="Q58" s="250" t="s">
        <v>157</v>
      </c>
    </row>
    <row r="59" spans="2:17" ht="15.6" x14ac:dyDescent="0.3">
      <c r="B59" s="268"/>
      <c r="C59" s="251"/>
      <c r="D59" s="280"/>
      <c r="E59" s="286"/>
      <c r="F59" s="251"/>
      <c r="G59" s="251"/>
      <c r="H59" s="251"/>
      <c r="I59" s="245"/>
      <c r="J59" s="248"/>
      <c r="K59" s="241"/>
      <c r="L59" s="241"/>
      <c r="M59" s="241"/>
      <c r="N59" s="243"/>
      <c r="O59" s="11" t="s">
        <v>29</v>
      </c>
      <c r="P59" s="291"/>
      <c r="Q59" s="251"/>
    </row>
    <row r="60" spans="2:17" ht="15.6" customHeight="1" x14ac:dyDescent="0.3">
      <c r="B60" s="268"/>
      <c r="C60" s="251"/>
      <c r="D60" s="280"/>
      <c r="E60" s="286"/>
      <c r="F60" s="251"/>
      <c r="G60" s="251"/>
      <c r="H60" s="251"/>
      <c r="I60" s="245"/>
      <c r="J60" s="248"/>
      <c r="K60" s="241"/>
      <c r="L60" s="241"/>
      <c r="M60" s="241"/>
      <c r="N60" s="243" t="s">
        <v>188</v>
      </c>
      <c r="O60" s="24" t="s">
        <v>806</v>
      </c>
      <c r="P60" s="251"/>
      <c r="Q60" s="251"/>
    </row>
    <row r="61" spans="2:17" ht="39.6" customHeight="1" x14ac:dyDescent="0.3">
      <c r="B61" s="269"/>
      <c r="C61" s="251"/>
      <c r="D61" s="281"/>
      <c r="E61" s="287"/>
      <c r="F61" s="251"/>
      <c r="G61" s="251"/>
      <c r="H61" s="251"/>
      <c r="I61" s="246"/>
      <c r="J61" s="249"/>
      <c r="K61" s="242"/>
      <c r="L61" s="242"/>
      <c r="M61" s="242"/>
      <c r="N61" s="243"/>
      <c r="O61" s="11" t="s">
        <v>29</v>
      </c>
      <c r="P61" s="252"/>
      <c r="Q61" s="252"/>
    </row>
    <row r="62" spans="2:17" ht="15.6" customHeight="1" x14ac:dyDescent="0.3">
      <c r="B62" s="270" t="s">
        <v>630</v>
      </c>
      <c r="C62" s="251"/>
      <c r="D62" s="282" t="s">
        <v>631</v>
      </c>
      <c r="E62" s="288" t="s">
        <v>18</v>
      </c>
      <c r="F62" s="251"/>
      <c r="G62" s="251"/>
      <c r="H62" s="251"/>
      <c r="I62" s="244">
        <f t="shared" ref="I62" si="3">L62+M62</f>
        <v>960000</v>
      </c>
      <c r="J62" s="247">
        <v>0</v>
      </c>
      <c r="K62" s="240">
        <v>0</v>
      </c>
      <c r="L62" s="240">
        <v>816000</v>
      </c>
      <c r="M62" s="240">
        <v>144000</v>
      </c>
      <c r="N62" s="243" t="s">
        <v>189</v>
      </c>
      <c r="O62" s="24" t="s">
        <v>807</v>
      </c>
      <c r="P62" s="250" t="s">
        <v>154</v>
      </c>
      <c r="Q62" s="250" t="s">
        <v>200</v>
      </c>
    </row>
    <row r="63" spans="2:17" ht="15.6" x14ac:dyDescent="0.3">
      <c r="B63" s="271"/>
      <c r="C63" s="251"/>
      <c r="D63" s="283"/>
      <c r="E63" s="289"/>
      <c r="F63" s="251"/>
      <c r="G63" s="251"/>
      <c r="H63" s="251"/>
      <c r="I63" s="245"/>
      <c r="J63" s="248"/>
      <c r="K63" s="241"/>
      <c r="L63" s="241"/>
      <c r="M63" s="241"/>
      <c r="N63" s="243"/>
      <c r="O63" s="11" t="s">
        <v>29</v>
      </c>
      <c r="P63" s="251"/>
      <c r="Q63" s="251"/>
    </row>
    <row r="64" spans="2:17" ht="15.6" customHeight="1" x14ac:dyDescent="0.3">
      <c r="B64" s="271"/>
      <c r="C64" s="251"/>
      <c r="D64" s="283"/>
      <c r="E64" s="289"/>
      <c r="F64" s="251"/>
      <c r="G64" s="251"/>
      <c r="H64" s="251"/>
      <c r="I64" s="245"/>
      <c r="J64" s="248"/>
      <c r="K64" s="241"/>
      <c r="L64" s="241"/>
      <c r="M64" s="241"/>
      <c r="N64" s="243" t="s">
        <v>188</v>
      </c>
      <c r="O64" s="24" t="s">
        <v>807</v>
      </c>
      <c r="P64" s="251"/>
      <c r="Q64" s="251"/>
    </row>
    <row r="65" spans="2:17" ht="52.2" customHeight="1" x14ac:dyDescent="0.3">
      <c r="B65" s="272"/>
      <c r="C65" s="251"/>
      <c r="D65" s="284"/>
      <c r="E65" s="290"/>
      <c r="F65" s="251"/>
      <c r="G65" s="251"/>
      <c r="H65" s="251"/>
      <c r="I65" s="246"/>
      <c r="J65" s="249"/>
      <c r="K65" s="242"/>
      <c r="L65" s="242"/>
      <c r="M65" s="242"/>
      <c r="N65" s="243"/>
      <c r="O65" s="11" t="s">
        <v>29</v>
      </c>
      <c r="P65" s="252"/>
      <c r="Q65" s="252"/>
    </row>
    <row r="66" spans="2:17" ht="15.6" customHeight="1" x14ac:dyDescent="0.3">
      <c r="B66" s="270" t="s">
        <v>632</v>
      </c>
      <c r="C66" s="251"/>
      <c r="D66" s="282" t="s">
        <v>479</v>
      </c>
      <c r="E66" s="288" t="s">
        <v>18</v>
      </c>
      <c r="F66" s="251"/>
      <c r="G66" s="251"/>
      <c r="H66" s="251"/>
      <c r="I66" s="244">
        <f t="shared" ref="I66" si="4">L66+M66</f>
        <v>1800000</v>
      </c>
      <c r="J66" s="247">
        <v>0</v>
      </c>
      <c r="K66" s="240">
        <v>0</v>
      </c>
      <c r="L66" s="240">
        <v>1530000</v>
      </c>
      <c r="M66" s="240">
        <v>270000</v>
      </c>
      <c r="N66" s="243" t="s">
        <v>189</v>
      </c>
      <c r="O66" s="24" t="s">
        <v>808</v>
      </c>
      <c r="P66" s="250" t="s">
        <v>156</v>
      </c>
      <c r="Q66" s="250" t="s">
        <v>191</v>
      </c>
    </row>
    <row r="67" spans="2:17" ht="15.6" x14ac:dyDescent="0.3">
      <c r="B67" s="271"/>
      <c r="C67" s="251"/>
      <c r="D67" s="283"/>
      <c r="E67" s="289"/>
      <c r="F67" s="251"/>
      <c r="G67" s="251"/>
      <c r="H67" s="251"/>
      <c r="I67" s="245"/>
      <c r="J67" s="248"/>
      <c r="K67" s="241"/>
      <c r="L67" s="241"/>
      <c r="M67" s="241"/>
      <c r="N67" s="243"/>
      <c r="O67" s="11" t="s">
        <v>29</v>
      </c>
      <c r="P67" s="251"/>
      <c r="Q67" s="251"/>
    </row>
    <row r="68" spans="2:17" ht="15.6" customHeight="1" x14ac:dyDescent="0.3">
      <c r="B68" s="271"/>
      <c r="C68" s="251"/>
      <c r="D68" s="283"/>
      <c r="E68" s="289"/>
      <c r="F68" s="251"/>
      <c r="G68" s="251"/>
      <c r="H68" s="251"/>
      <c r="I68" s="245"/>
      <c r="J68" s="248"/>
      <c r="K68" s="241"/>
      <c r="L68" s="241"/>
      <c r="M68" s="241"/>
      <c r="N68" s="243" t="s">
        <v>188</v>
      </c>
      <c r="O68" s="24" t="s">
        <v>808</v>
      </c>
      <c r="P68" s="251"/>
      <c r="Q68" s="251"/>
    </row>
    <row r="69" spans="2:17" ht="35.4" customHeight="1" x14ac:dyDescent="0.3">
      <c r="B69" s="272"/>
      <c r="C69" s="251"/>
      <c r="D69" s="284"/>
      <c r="E69" s="290"/>
      <c r="F69" s="251"/>
      <c r="G69" s="251"/>
      <c r="H69" s="251"/>
      <c r="I69" s="246"/>
      <c r="J69" s="249"/>
      <c r="K69" s="242"/>
      <c r="L69" s="242"/>
      <c r="M69" s="242"/>
      <c r="N69" s="243"/>
      <c r="O69" s="11" t="s">
        <v>29</v>
      </c>
      <c r="P69" s="252"/>
      <c r="Q69" s="252"/>
    </row>
    <row r="70" spans="2:17" ht="15.6" customHeight="1" x14ac:dyDescent="0.3">
      <c r="B70" s="270" t="s">
        <v>633</v>
      </c>
      <c r="C70" s="251"/>
      <c r="D70" s="282" t="s">
        <v>634</v>
      </c>
      <c r="E70" s="288" t="s">
        <v>18</v>
      </c>
      <c r="F70" s="251"/>
      <c r="G70" s="251"/>
      <c r="H70" s="251"/>
      <c r="I70" s="244">
        <f t="shared" ref="I70" si="5">L70+M70</f>
        <v>3300000</v>
      </c>
      <c r="J70" s="247">
        <v>0</v>
      </c>
      <c r="K70" s="240">
        <v>0</v>
      </c>
      <c r="L70" s="240">
        <v>2000000</v>
      </c>
      <c r="M70" s="240">
        <v>1300000</v>
      </c>
      <c r="N70" s="243" t="s">
        <v>189</v>
      </c>
      <c r="O70" s="24" t="s">
        <v>797</v>
      </c>
      <c r="P70" s="250" t="s">
        <v>156</v>
      </c>
      <c r="Q70" s="250" t="s">
        <v>183</v>
      </c>
    </row>
    <row r="71" spans="2:17" ht="15.6" x14ac:dyDescent="0.3">
      <c r="B71" s="271"/>
      <c r="C71" s="251"/>
      <c r="D71" s="283"/>
      <c r="E71" s="289"/>
      <c r="F71" s="251"/>
      <c r="G71" s="251"/>
      <c r="H71" s="251"/>
      <c r="I71" s="245"/>
      <c r="J71" s="248"/>
      <c r="K71" s="241"/>
      <c r="L71" s="241"/>
      <c r="M71" s="241"/>
      <c r="N71" s="243"/>
      <c r="O71" s="11" t="s">
        <v>29</v>
      </c>
      <c r="P71" s="251"/>
      <c r="Q71" s="251"/>
    </row>
    <row r="72" spans="2:17" ht="15.6" customHeight="1" x14ac:dyDescent="0.3">
      <c r="B72" s="271"/>
      <c r="C72" s="251"/>
      <c r="D72" s="283"/>
      <c r="E72" s="289"/>
      <c r="F72" s="251"/>
      <c r="G72" s="251"/>
      <c r="H72" s="251"/>
      <c r="I72" s="245"/>
      <c r="J72" s="248"/>
      <c r="K72" s="241"/>
      <c r="L72" s="241"/>
      <c r="M72" s="241"/>
      <c r="N72" s="243" t="s">
        <v>188</v>
      </c>
      <c r="O72" s="24" t="s">
        <v>797</v>
      </c>
      <c r="P72" s="251"/>
      <c r="Q72" s="251"/>
    </row>
    <row r="73" spans="2:17" ht="31.2" customHeight="1" x14ac:dyDescent="0.3">
      <c r="B73" s="272"/>
      <c r="C73" s="251"/>
      <c r="D73" s="284"/>
      <c r="E73" s="290"/>
      <c r="F73" s="251"/>
      <c r="G73" s="251"/>
      <c r="H73" s="251"/>
      <c r="I73" s="246"/>
      <c r="J73" s="249"/>
      <c r="K73" s="242"/>
      <c r="L73" s="242"/>
      <c r="M73" s="242"/>
      <c r="N73" s="243"/>
      <c r="O73" s="11" t="s">
        <v>29</v>
      </c>
      <c r="P73" s="252"/>
      <c r="Q73" s="252"/>
    </row>
    <row r="74" spans="2:17" ht="15.6" customHeight="1" x14ac:dyDescent="0.3">
      <c r="B74" s="270" t="s">
        <v>635</v>
      </c>
      <c r="C74" s="251"/>
      <c r="D74" s="282" t="s">
        <v>483</v>
      </c>
      <c r="E74" s="288" t="s">
        <v>18</v>
      </c>
      <c r="F74" s="251"/>
      <c r="G74" s="251"/>
      <c r="H74" s="251"/>
      <c r="I74" s="244">
        <f t="shared" ref="I74" si="6">L74+M74</f>
        <v>495000</v>
      </c>
      <c r="J74" s="247">
        <v>0</v>
      </c>
      <c r="K74" s="240">
        <v>0</v>
      </c>
      <c r="L74" s="240">
        <v>420750</v>
      </c>
      <c r="M74" s="240">
        <v>74250</v>
      </c>
      <c r="N74" s="243" t="s">
        <v>189</v>
      </c>
      <c r="O74" s="24" t="s">
        <v>809</v>
      </c>
      <c r="P74" s="250" t="s">
        <v>154</v>
      </c>
      <c r="Q74" s="250" t="s">
        <v>190</v>
      </c>
    </row>
    <row r="75" spans="2:17" ht="15.6" x14ac:dyDescent="0.3">
      <c r="B75" s="271"/>
      <c r="C75" s="251"/>
      <c r="D75" s="283"/>
      <c r="E75" s="289"/>
      <c r="F75" s="251"/>
      <c r="G75" s="251"/>
      <c r="H75" s="251"/>
      <c r="I75" s="245"/>
      <c r="J75" s="248"/>
      <c r="K75" s="241"/>
      <c r="L75" s="241"/>
      <c r="M75" s="241"/>
      <c r="N75" s="243"/>
      <c r="O75" s="11" t="s">
        <v>29</v>
      </c>
      <c r="P75" s="251"/>
      <c r="Q75" s="251"/>
    </row>
    <row r="76" spans="2:17" ht="15.6" customHeight="1" x14ac:dyDescent="0.3">
      <c r="B76" s="271"/>
      <c r="C76" s="251"/>
      <c r="D76" s="283"/>
      <c r="E76" s="289"/>
      <c r="F76" s="251"/>
      <c r="G76" s="251"/>
      <c r="H76" s="251"/>
      <c r="I76" s="245"/>
      <c r="J76" s="248"/>
      <c r="K76" s="241"/>
      <c r="L76" s="241"/>
      <c r="M76" s="241"/>
      <c r="N76" s="243" t="s">
        <v>188</v>
      </c>
      <c r="O76" s="24" t="s">
        <v>810</v>
      </c>
      <c r="P76" s="251"/>
      <c r="Q76" s="251"/>
    </row>
    <row r="77" spans="2:17" ht="31.2" customHeight="1" x14ac:dyDescent="0.3">
      <c r="B77" s="272"/>
      <c r="C77" s="251"/>
      <c r="D77" s="284"/>
      <c r="E77" s="290"/>
      <c r="F77" s="251"/>
      <c r="G77" s="251"/>
      <c r="H77" s="251"/>
      <c r="I77" s="246"/>
      <c r="J77" s="249"/>
      <c r="K77" s="242"/>
      <c r="L77" s="242"/>
      <c r="M77" s="242"/>
      <c r="N77" s="243"/>
      <c r="O77" s="11" t="s">
        <v>29</v>
      </c>
      <c r="P77" s="252"/>
      <c r="Q77" s="252"/>
    </row>
    <row r="78" spans="2:17" ht="15.6" customHeight="1" x14ac:dyDescent="0.3">
      <c r="B78" s="270" t="s">
        <v>636</v>
      </c>
      <c r="C78" s="251"/>
      <c r="D78" s="282" t="s">
        <v>628</v>
      </c>
      <c r="E78" s="288" t="s">
        <v>18</v>
      </c>
      <c r="F78" s="251"/>
      <c r="G78" s="251"/>
      <c r="H78" s="251"/>
      <c r="I78" s="244">
        <f t="shared" ref="I78" si="7">L78+M78</f>
        <v>2518124.1100000003</v>
      </c>
      <c r="J78" s="247">
        <v>0</v>
      </c>
      <c r="K78" s="240">
        <v>0</v>
      </c>
      <c r="L78" s="240">
        <v>2140405.4900000002</v>
      </c>
      <c r="M78" s="240">
        <v>377718.62</v>
      </c>
      <c r="N78" s="243" t="s">
        <v>189</v>
      </c>
      <c r="O78" s="24" t="s">
        <v>811</v>
      </c>
      <c r="P78" s="250" t="s">
        <v>153</v>
      </c>
      <c r="Q78" s="250" t="s">
        <v>191</v>
      </c>
    </row>
    <row r="79" spans="2:17" ht="15.6" x14ac:dyDescent="0.3">
      <c r="B79" s="271"/>
      <c r="C79" s="251"/>
      <c r="D79" s="283"/>
      <c r="E79" s="289"/>
      <c r="F79" s="251"/>
      <c r="G79" s="251"/>
      <c r="H79" s="251"/>
      <c r="I79" s="245"/>
      <c r="J79" s="248"/>
      <c r="K79" s="241"/>
      <c r="L79" s="241"/>
      <c r="M79" s="241"/>
      <c r="N79" s="243"/>
      <c r="O79" s="11" t="s">
        <v>29</v>
      </c>
      <c r="P79" s="251"/>
      <c r="Q79" s="251"/>
    </row>
    <row r="80" spans="2:17" ht="15.6" customHeight="1" x14ac:dyDescent="0.3">
      <c r="B80" s="271"/>
      <c r="C80" s="251"/>
      <c r="D80" s="283"/>
      <c r="E80" s="289"/>
      <c r="F80" s="251"/>
      <c r="G80" s="251"/>
      <c r="H80" s="251"/>
      <c r="I80" s="245"/>
      <c r="J80" s="248"/>
      <c r="K80" s="241"/>
      <c r="L80" s="241"/>
      <c r="M80" s="241"/>
      <c r="N80" s="243" t="s">
        <v>188</v>
      </c>
      <c r="O80" s="24" t="s">
        <v>811</v>
      </c>
      <c r="P80" s="251"/>
      <c r="Q80" s="251"/>
    </row>
    <row r="81" spans="1:17" ht="19.2" customHeight="1" x14ac:dyDescent="0.3">
      <c r="B81" s="272"/>
      <c r="C81" s="252"/>
      <c r="D81" s="284"/>
      <c r="E81" s="290"/>
      <c r="F81" s="252"/>
      <c r="G81" s="252"/>
      <c r="H81" s="252"/>
      <c r="I81" s="246"/>
      <c r="J81" s="249"/>
      <c r="K81" s="242"/>
      <c r="L81" s="242"/>
      <c r="M81" s="242"/>
      <c r="N81" s="243"/>
      <c r="O81" s="11" t="s">
        <v>29</v>
      </c>
      <c r="P81" s="252"/>
      <c r="Q81" s="252"/>
    </row>
    <row r="82" spans="1:17" ht="15.6" x14ac:dyDescent="0.3">
      <c r="B82" s="276" t="s">
        <v>526</v>
      </c>
      <c r="C82" s="276"/>
      <c r="D82" s="276"/>
      <c r="E82" s="276"/>
      <c r="F82" s="276"/>
      <c r="G82" s="276"/>
      <c r="H82" s="276"/>
      <c r="I82" s="208">
        <f>SUM(I50:I81)</f>
        <v>11742346.75</v>
      </c>
      <c r="J82" s="208">
        <f t="shared" ref="J82:M82" si="8">SUM(J50:J81)</f>
        <v>0</v>
      </c>
      <c r="K82" s="208">
        <f t="shared" si="8"/>
        <v>0</v>
      </c>
      <c r="L82" s="208">
        <f t="shared" si="8"/>
        <v>9175994.7200000007</v>
      </c>
      <c r="M82" s="208">
        <f t="shared" si="8"/>
        <v>2566352.0300000003</v>
      </c>
      <c r="N82" s="277"/>
      <c r="O82" s="277"/>
      <c r="P82" s="277"/>
      <c r="Q82" s="278"/>
    </row>
    <row r="83" spans="1:17" ht="15.6" x14ac:dyDescent="0.3">
      <c r="A83" s="214"/>
      <c r="B83" s="17"/>
      <c r="C83" s="16"/>
      <c r="D83" s="17"/>
      <c r="E83" s="16"/>
      <c r="F83" s="16"/>
      <c r="G83" s="17"/>
      <c r="H83" s="16"/>
      <c r="I83" s="20"/>
      <c r="J83" s="16"/>
      <c r="K83" s="21"/>
      <c r="L83" s="21"/>
      <c r="M83" s="21"/>
      <c r="N83" s="17"/>
      <c r="O83" s="15"/>
      <c r="P83" s="17"/>
      <c r="Q83" s="17"/>
    </row>
    <row r="84" spans="1:17" ht="15.6" x14ac:dyDescent="0.3">
      <c r="B84" s="262" t="s">
        <v>132</v>
      </c>
      <c r="C84" s="262" t="s">
        <v>133</v>
      </c>
      <c r="D84" s="262" t="s">
        <v>134</v>
      </c>
      <c r="E84" s="262" t="s">
        <v>135</v>
      </c>
      <c r="F84" s="262" t="s">
        <v>136</v>
      </c>
      <c r="G84" s="262" t="s">
        <v>137</v>
      </c>
      <c r="H84" s="262" t="s">
        <v>138</v>
      </c>
      <c r="I84" s="262" t="s">
        <v>139</v>
      </c>
      <c r="J84" s="262"/>
      <c r="K84" s="262"/>
      <c r="L84" s="262"/>
      <c r="M84" s="262"/>
      <c r="N84" s="262" t="s">
        <v>6</v>
      </c>
      <c r="O84" s="262"/>
      <c r="P84" s="262" t="s">
        <v>140</v>
      </c>
      <c r="Q84" s="262" t="s">
        <v>141</v>
      </c>
    </row>
    <row r="85" spans="1:17" ht="15.6" x14ac:dyDescent="0.3">
      <c r="B85" s="262"/>
      <c r="C85" s="262"/>
      <c r="D85" s="262"/>
      <c r="E85" s="262"/>
      <c r="F85" s="262"/>
      <c r="G85" s="262"/>
      <c r="H85" s="262"/>
      <c r="I85" s="262" t="s">
        <v>88</v>
      </c>
      <c r="J85" s="262" t="s">
        <v>142</v>
      </c>
      <c r="K85" s="262"/>
      <c r="L85" s="262"/>
      <c r="M85" s="262" t="s">
        <v>143</v>
      </c>
      <c r="N85" s="262" t="s">
        <v>144</v>
      </c>
      <c r="O85" s="262" t="s">
        <v>145</v>
      </c>
      <c r="P85" s="262"/>
      <c r="Q85" s="262"/>
    </row>
    <row r="86" spans="1:17" ht="93.6" x14ac:dyDescent="0.3">
      <c r="B86" s="262"/>
      <c r="C86" s="262"/>
      <c r="D86" s="262"/>
      <c r="E86" s="262"/>
      <c r="F86" s="262"/>
      <c r="G86" s="262"/>
      <c r="H86" s="262"/>
      <c r="I86" s="262"/>
      <c r="J86" s="3" t="s">
        <v>146</v>
      </c>
      <c r="K86" s="3" t="s">
        <v>147</v>
      </c>
      <c r="L86" s="3" t="s">
        <v>148</v>
      </c>
      <c r="M86" s="262"/>
      <c r="N86" s="262"/>
      <c r="O86" s="262"/>
      <c r="P86" s="262"/>
      <c r="Q86" s="262"/>
    </row>
    <row r="87" spans="1:17" ht="15.6" x14ac:dyDescent="0.3">
      <c r="B87" s="4">
        <v>1</v>
      </c>
      <c r="C87" s="4">
        <v>2</v>
      </c>
      <c r="D87" s="4">
        <v>3</v>
      </c>
      <c r="E87" s="4">
        <v>4</v>
      </c>
      <c r="F87" s="4">
        <v>5</v>
      </c>
      <c r="G87" s="4">
        <v>6</v>
      </c>
      <c r="H87" s="4">
        <v>7</v>
      </c>
      <c r="I87" s="4">
        <v>8</v>
      </c>
      <c r="J87" s="4">
        <v>9</v>
      </c>
      <c r="K87" s="4">
        <v>10</v>
      </c>
      <c r="L87" s="4">
        <v>11</v>
      </c>
      <c r="M87" s="4">
        <v>12</v>
      </c>
      <c r="N87" s="4">
        <v>13</v>
      </c>
      <c r="O87" s="4">
        <v>14</v>
      </c>
      <c r="P87" s="4">
        <v>15</v>
      </c>
      <c r="Q87" s="4">
        <v>16</v>
      </c>
    </row>
    <row r="88" spans="1:17" ht="15.6" customHeight="1" x14ac:dyDescent="0.3">
      <c r="B88" s="279" t="s">
        <v>892</v>
      </c>
      <c r="C88" s="250" t="s">
        <v>149</v>
      </c>
      <c r="D88" s="243" t="s">
        <v>462</v>
      </c>
      <c r="E88" s="243"/>
      <c r="F88" s="250" t="s">
        <v>464</v>
      </c>
      <c r="G88" s="250" t="s">
        <v>586</v>
      </c>
      <c r="H88" s="250" t="s">
        <v>150</v>
      </c>
      <c r="I88" s="292">
        <f>SUM(I96:I147)</f>
        <v>21033490.850000001</v>
      </c>
      <c r="J88" s="292">
        <f t="shared" ref="J88:M88" si="9">SUM(J96:J147)</f>
        <v>0</v>
      </c>
      <c r="K88" s="292">
        <f t="shared" si="9"/>
        <v>0</v>
      </c>
      <c r="L88" s="292">
        <f t="shared" si="9"/>
        <v>17808465.870000001</v>
      </c>
      <c r="M88" s="292">
        <f t="shared" si="9"/>
        <v>3225024.98</v>
      </c>
      <c r="N88" s="243" t="s">
        <v>204</v>
      </c>
      <c r="O88" s="13">
        <f>O96+O100+O104+O112+O116+O120+O124+O128+O132+O136+O140+O144</f>
        <v>309</v>
      </c>
      <c r="P88" s="250" t="s">
        <v>154</v>
      </c>
      <c r="Q88" s="250" t="s">
        <v>183</v>
      </c>
    </row>
    <row r="89" spans="1:17" ht="51" customHeight="1" x14ac:dyDescent="0.3">
      <c r="B89" s="280"/>
      <c r="C89" s="251"/>
      <c r="D89" s="243"/>
      <c r="E89" s="243"/>
      <c r="F89" s="251"/>
      <c r="G89" s="251"/>
      <c r="H89" s="251"/>
      <c r="I89" s="292"/>
      <c r="J89" s="292"/>
      <c r="K89" s="292"/>
      <c r="L89" s="292"/>
      <c r="M89" s="292"/>
      <c r="N89" s="243"/>
      <c r="O89" s="11" t="s">
        <v>29</v>
      </c>
      <c r="P89" s="251"/>
      <c r="Q89" s="251"/>
    </row>
    <row r="90" spans="1:17" ht="15.6" customHeight="1" x14ac:dyDescent="0.3">
      <c r="B90" s="280"/>
      <c r="C90" s="251"/>
      <c r="D90" s="243"/>
      <c r="E90" s="243"/>
      <c r="F90" s="251"/>
      <c r="G90" s="251"/>
      <c r="H90" s="251"/>
      <c r="I90" s="292"/>
      <c r="J90" s="292"/>
      <c r="K90" s="292"/>
      <c r="L90" s="292"/>
      <c r="M90" s="292"/>
      <c r="N90" s="243" t="s">
        <v>203</v>
      </c>
      <c r="O90" s="13">
        <f>O98+O102+O106+O114+O118+O126+O130+O134+O138+O142+O146+O122</f>
        <v>334</v>
      </c>
      <c r="P90" s="251"/>
      <c r="Q90" s="251"/>
    </row>
    <row r="91" spans="1:17" ht="33.6" customHeight="1" x14ac:dyDescent="0.3">
      <c r="B91" s="280"/>
      <c r="C91" s="251"/>
      <c r="D91" s="243"/>
      <c r="E91" s="243"/>
      <c r="F91" s="251"/>
      <c r="G91" s="251"/>
      <c r="H91" s="251"/>
      <c r="I91" s="292"/>
      <c r="J91" s="292"/>
      <c r="K91" s="292"/>
      <c r="L91" s="292"/>
      <c r="M91" s="292"/>
      <c r="N91" s="243"/>
      <c r="O91" s="11" t="s">
        <v>29</v>
      </c>
      <c r="P91" s="251"/>
      <c r="Q91" s="251"/>
    </row>
    <row r="92" spans="1:17" ht="15.6" customHeight="1" x14ac:dyDescent="0.3">
      <c r="B92" s="280"/>
      <c r="C92" s="251"/>
      <c r="D92" s="243"/>
      <c r="E92" s="243"/>
      <c r="F92" s="251"/>
      <c r="G92" s="251"/>
      <c r="H92" s="251"/>
      <c r="I92" s="292"/>
      <c r="J92" s="292"/>
      <c r="K92" s="292"/>
      <c r="L92" s="292"/>
      <c r="M92" s="292"/>
      <c r="N92" s="243" t="s">
        <v>211</v>
      </c>
      <c r="O92" s="13" t="str">
        <f>O108</f>
        <v>20</v>
      </c>
      <c r="P92" s="251"/>
      <c r="Q92" s="251"/>
    </row>
    <row r="93" spans="1:17" ht="49.8" customHeight="1" x14ac:dyDescent="0.3">
      <c r="B93" s="280"/>
      <c r="C93" s="251"/>
      <c r="D93" s="243"/>
      <c r="E93" s="243"/>
      <c r="F93" s="251"/>
      <c r="G93" s="251"/>
      <c r="H93" s="251"/>
      <c r="I93" s="292"/>
      <c r="J93" s="292"/>
      <c r="K93" s="292"/>
      <c r="L93" s="292"/>
      <c r="M93" s="292"/>
      <c r="N93" s="243"/>
      <c r="O93" s="11" t="s">
        <v>29</v>
      </c>
      <c r="P93" s="251"/>
      <c r="Q93" s="251"/>
    </row>
    <row r="94" spans="1:17" ht="15.6" x14ac:dyDescent="0.3">
      <c r="B94" s="280"/>
      <c r="C94" s="251"/>
      <c r="D94" s="243"/>
      <c r="E94" s="243"/>
      <c r="F94" s="251"/>
      <c r="G94" s="251"/>
      <c r="H94" s="251"/>
      <c r="I94" s="292"/>
      <c r="J94" s="292"/>
      <c r="K94" s="292"/>
      <c r="L94" s="292"/>
      <c r="M94" s="292"/>
      <c r="N94" s="243" t="s">
        <v>210</v>
      </c>
      <c r="O94" s="13" t="str">
        <f>O110</f>
        <v>20</v>
      </c>
      <c r="P94" s="251"/>
      <c r="Q94" s="251"/>
    </row>
    <row r="95" spans="1:17" ht="49.8" customHeight="1" x14ac:dyDescent="0.3">
      <c r="B95" s="281"/>
      <c r="C95" s="251"/>
      <c r="D95" s="243"/>
      <c r="E95" s="243"/>
      <c r="F95" s="251"/>
      <c r="G95" s="251"/>
      <c r="H95" s="251"/>
      <c r="I95" s="292"/>
      <c r="J95" s="292"/>
      <c r="K95" s="292"/>
      <c r="L95" s="292"/>
      <c r="M95" s="292"/>
      <c r="N95" s="243"/>
      <c r="O95" s="11" t="s">
        <v>29</v>
      </c>
      <c r="P95" s="252"/>
      <c r="Q95" s="252"/>
    </row>
    <row r="96" spans="1:17" ht="15.6" customHeight="1" x14ac:dyDescent="0.3">
      <c r="B96" s="279" t="s">
        <v>891</v>
      </c>
      <c r="C96" s="251"/>
      <c r="D96" s="279" t="s">
        <v>626</v>
      </c>
      <c r="E96" s="285"/>
      <c r="F96" s="251"/>
      <c r="G96" s="251"/>
      <c r="H96" s="251"/>
      <c r="I96" s="244">
        <f>L96+M96</f>
        <v>1000000</v>
      </c>
      <c r="J96" s="247">
        <v>0</v>
      </c>
      <c r="K96" s="240">
        <v>0</v>
      </c>
      <c r="L96" s="240">
        <v>850000</v>
      </c>
      <c r="M96" s="240">
        <v>150000</v>
      </c>
      <c r="N96" s="243" t="s">
        <v>204</v>
      </c>
      <c r="O96" s="12">
        <v>10</v>
      </c>
      <c r="P96" s="250" t="s">
        <v>155</v>
      </c>
      <c r="Q96" s="250" t="s">
        <v>795</v>
      </c>
    </row>
    <row r="97" spans="2:17" ht="50.4" customHeight="1" x14ac:dyDescent="0.3">
      <c r="B97" s="280"/>
      <c r="C97" s="251"/>
      <c r="D97" s="280"/>
      <c r="E97" s="286"/>
      <c r="F97" s="251"/>
      <c r="G97" s="251"/>
      <c r="H97" s="251"/>
      <c r="I97" s="245"/>
      <c r="J97" s="248"/>
      <c r="K97" s="241"/>
      <c r="L97" s="241"/>
      <c r="M97" s="241"/>
      <c r="N97" s="243"/>
      <c r="O97" s="11" t="s">
        <v>29</v>
      </c>
      <c r="P97" s="251"/>
      <c r="Q97" s="251"/>
    </row>
    <row r="98" spans="2:17" ht="15.6" customHeight="1" x14ac:dyDescent="0.3">
      <c r="B98" s="280"/>
      <c r="C98" s="251"/>
      <c r="D98" s="280"/>
      <c r="E98" s="286"/>
      <c r="F98" s="251"/>
      <c r="G98" s="251"/>
      <c r="H98" s="251"/>
      <c r="I98" s="245"/>
      <c r="J98" s="248"/>
      <c r="K98" s="241"/>
      <c r="L98" s="241"/>
      <c r="M98" s="241"/>
      <c r="N98" s="243" t="s">
        <v>203</v>
      </c>
      <c r="O98" s="12">
        <v>10</v>
      </c>
      <c r="P98" s="251"/>
      <c r="Q98" s="251"/>
    </row>
    <row r="99" spans="2:17" ht="32.4" customHeight="1" x14ac:dyDescent="0.3">
      <c r="B99" s="280"/>
      <c r="C99" s="251"/>
      <c r="D99" s="280"/>
      <c r="E99" s="286"/>
      <c r="F99" s="251"/>
      <c r="G99" s="251"/>
      <c r="H99" s="251"/>
      <c r="I99" s="245"/>
      <c r="J99" s="248"/>
      <c r="K99" s="241"/>
      <c r="L99" s="241"/>
      <c r="M99" s="241"/>
      <c r="N99" s="243"/>
      <c r="O99" s="11" t="s">
        <v>29</v>
      </c>
      <c r="P99" s="252"/>
      <c r="Q99" s="252"/>
    </row>
    <row r="100" spans="2:17" ht="15.6" customHeight="1" x14ac:dyDescent="0.3">
      <c r="B100" s="267" t="s">
        <v>893</v>
      </c>
      <c r="C100" s="251"/>
      <c r="D100" s="279" t="s">
        <v>626</v>
      </c>
      <c r="E100" s="285" t="s">
        <v>18</v>
      </c>
      <c r="F100" s="251"/>
      <c r="G100" s="251"/>
      <c r="H100" s="251"/>
      <c r="I100" s="244">
        <f>L100+M100</f>
        <v>125559.84999999999</v>
      </c>
      <c r="J100" s="247">
        <v>0</v>
      </c>
      <c r="K100" s="240">
        <v>0</v>
      </c>
      <c r="L100" s="240">
        <v>106725.87</v>
      </c>
      <c r="M100" s="240">
        <v>18833.98</v>
      </c>
      <c r="N100" s="243" t="s">
        <v>204</v>
      </c>
      <c r="O100" s="12">
        <v>4</v>
      </c>
      <c r="P100" s="250" t="s">
        <v>159</v>
      </c>
      <c r="Q100" s="250" t="s">
        <v>800</v>
      </c>
    </row>
    <row r="101" spans="2:17" ht="50.4" customHeight="1" x14ac:dyDescent="0.3">
      <c r="B101" s="268"/>
      <c r="C101" s="251"/>
      <c r="D101" s="280"/>
      <c r="E101" s="286"/>
      <c r="F101" s="251"/>
      <c r="G101" s="251"/>
      <c r="H101" s="251"/>
      <c r="I101" s="245"/>
      <c r="J101" s="248"/>
      <c r="K101" s="241"/>
      <c r="L101" s="241"/>
      <c r="M101" s="241"/>
      <c r="N101" s="243"/>
      <c r="O101" s="11" t="s">
        <v>29</v>
      </c>
      <c r="P101" s="251"/>
      <c r="Q101" s="251"/>
    </row>
    <row r="102" spans="2:17" ht="15.6" customHeight="1" x14ac:dyDescent="0.3">
      <c r="B102" s="268"/>
      <c r="C102" s="251"/>
      <c r="D102" s="280"/>
      <c r="E102" s="286"/>
      <c r="F102" s="251"/>
      <c r="G102" s="251"/>
      <c r="H102" s="251"/>
      <c r="I102" s="245"/>
      <c r="J102" s="248"/>
      <c r="K102" s="241"/>
      <c r="L102" s="241"/>
      <c r="M102" s="241"/>
      <c r="N102" s="243" t="s">
        <v>203</v>
      </c>
      <c r="O102" s="12">
        <v>4</v>
      </c>
      <c r="P102" s="251"/>
      <c r="Q102" s="251"/>
    </row>
    <row r="103" spans="2:17" ht="33.6" customHeight="1" x14ac:dyDescent="0.3">
      <c r="B103" s="269"/>
      <c r="C103" s="251"/>
      <c r="D103" s="281"/>
      <c r="E103" s="287"/>
      <c r="F103" s="251"/>
      <c r="G103" s="251"/>
      <c r="H103" s="251"/>
      <c r="I103" s="246"/>
      <c r="J103" s="249"/>
      <c r="K103" s="242"/>
      <c r="L103" s="242"/>
      <c r="M103" s="242"/>
      <c r="N103" s="243"/>
      <c r="O103" s="11" t="s">
        <v>29</v>
      </c>
      <c r="P103" s="252"/>
      <c r="Q103" s="252"/>
    </row>
    <row r="104" spans="2:17" ht="15.6" customHeight="1" x14ac:dyDescent="0.3">
      <c r="B104" s="267" t="s">
        <v>890</v>
      </c>
      <c r="C104" s="251"/>
      <c r="D104" s="279" t="s">
        <v>492</v>
      </c>
      <c r="E104" s="285" t="s">
        <v>18</v>
      </c>
      <c r="F104" s="251"/>
      <c r="G104" s="251"/>
      <c r="H104" s="251"/>
      <c r="I104" s="244">
        <f t="shared" ref="I104" si="10">L104+M104</f>
        <v>2500000</v>
      </c>
      <c r="J104" s="247">
        <v>0</v>
      </c>
      <c r="K104" s="240">
        <v>0</v>
      </c>
      <c r="L104" s="240">
        <v>2125000</v>
      </c>
      <c r="M104" s="240">
        <v>375000</v>
      </c>
      <c r="N104" s="243" t="s">
        <v>204</v>
      </c>
      <c r="O104" s="24" t="s">
        <v>192</v>
      </c>
      <c r="P104" s="250" t="s">
        <v>155</v>
      </c>
      <c r="Q104" s="250" t="s">
        <v>190</v>
      </c>
    </row>
    <row r="105" spans="2:17" ht="48.6" customHeight="1" x14ac:dyDescent="0.3">
      <c r="B105" s="268"/>
      <c r="C105" s="251"/>
      <c r="D105" s="280"/>
      <c r="E105" s="286"/>
      <c r="F105" s="251"/>
      <c r="G105" s="251"/>
      <c r="H105" s="251"/>
      <c r="I105" s="245"/>
      <c r="J105" s="248"/>
      <c r="K105" s="241"/>
      <c r="L105" s="241"/>
      <c r="M105" s="241"/>
      <c r="N105" s="243"/>
      <c r="O105" s="11" t="s">
        <v>29</v>
      </c>
      <c r="P105" s="291"/>
      <c r="Q105" s="251"/>
    </row>
    <row r="106" spans="2:17" ht="15.6" customHeight="1" x14ac:dyDescent="0.3">
      <c r="B106" s="268"/>
      <c r="C106" s="251"/>
      <c r="D106" s="280"/>
      <c r="E106" s="286"/>
      <c r="F106" s="251"/>
      <c r="G106" s="251"/>
      <c r="H106" s="251"/>
      <c r="I106" s="245"/>
      <c r="J106" s="248"/>
      <c r="K106" s="241"/>
      <c r="L106" s="241"/>
      <c r="M106" s="241"/>
      <c r="N106" s="243" t="s">
        <v>203</v>
      </c>
      <c r="O106" s="24" t="s">
        <v>192</v>
      </c>
      <c r="P106" s="291"/>
      <c r="Q106" s="251"/>
    </row>
    <row r="107" spans="2:17" ht="39.6" customHeight="1" x14ac:dyDescent="0.3">
      <c r="B107" s="268"/>
      <c r="C107" s="251"/>
      <c r="D107" s="280"/>
      <c r="E107" s="286"/>
      <c r="F107" s="251"/>
      <c r="G107" s="251"/>
      <c r="H107" s="251"/>
      <c r="I107" s="245"/>
      <c r="J107" s="248"/>
      <c r="K107" s="241"/>
      <c r="L107" s="241"/>
      <c r="M107" s="241"/>
      <c r="N107" s="243"/>
      <c r="O107" s="11" t="s">
        <v>29</v>
      </c>
      <c r="P107" s="291"/>
      <c r="Q107" s="251"/>
    </row>
    <row r="108" spans="2:17" ht="15.6" customHeight="1" x14ac:dyDescent="0.3">
      <c r="B108" s="268"/>
      <c r="C108" s="251"/>
      <c r="D108" s="280"/>
      <c r="E108" s="286"/>
      <c r="F108" s="251"/>
      <c r="G108" s="251"/>
      <c r="H108" s="251"/>
      <c r="I108" s="245"/>
      <c r="J108" s="248"/>
      <c r="K108" s="241"/>
      <c r="L108" s="241"/>
      <c r="M108" s="241"/>
      <c r="N108" s="243" t="s">
        <v>637</v>
      </c>
      <c r="O108" s="24" t="s">
        <v>192</v>
      </c>
      <c r="P108" s="291"/>
      <c r="Q108" s="251"/>
    </row>
    <row r="109" spans="2:17" ht="50.4" customHeight="1" x14ac:dyDescent="0.3">
      <c r="B109" s="268"/>
      <c r="C109" s="251"/>
      <c r="D109" s="280"/>
      <c r="E109" s="286"/>
      <c r="F109" s="251"/>
      <c r="G109" s="251"/>
      <c r="H109" s="251"/>
      <c r="I109" s="245"/>
      <c r="J109" s="248"/>
      <c r="K109" s="241"/>
      <c r="L109" s="241"/>
      <c r="M109" s="241"/>
      <c r="N109" s="243"/>
      <c r="O109" s="11" t="s">
        <v>29</v>
      </c>
      <c r="P109" s="291"/>
      <c r="Q109" s="251"/>
    </row>
    <row r="110" spans="2:17" ht="15.6" customHeight="1" x14ac:dyDescent="0.3">
      <c r="B110" s="268"/>
      <c r="C110" s="251"/>
      <c r="D110" s="280"/>
      <c r="E110" s="286"/>
      <c r="F110" s="251"/>
      <c r="G110" s="251"/>
      <c r="H110" s="251"/>
      <c r="I110" s="245"/>
      <c r="J110" s="248"/>
      <c r="K110" s="241"/>
      <c r="L110" s="241"/>
      <c r="M110" s="241"/>
      <c r="N110" s="243" t="s">
        <v>210</v>
      </c>
      <c r="O110" s="24" t="s">
        <v>192</v>
      </c>
      <c r="P110" s="251"/>
      <c r="Q110" s="251"/>
    </row>
    <row r="111" spans="2:17" ht="51" customHeight="1" x14ac:dyDescent="0.3">
      <c r="B111" s="269"/>
      <c r="C111" s="251"/>
      <c r="D111" s="281"/>
      <c r="E111" s="287"/>
      <c r="F111" s="251"/>
      <c r="G111" s="251"/>
      <c r="H111" s="251"/>
      <c r="I111" s="246"/>
      <c r="J111" s="249"/>
      <c r="K111" s="242"/>
      <c r="L111" s="242"/>
      <c r="M111" s="242"/>
      <c r="N111" s="243"/>
      <c r="O111" s="11" t="s">
        <v>29</v>
      </c>
      <c r="P111" s="252"/>
      <c r="Q111" s="252"/>
    </row>
    <row r="112" spans="2:17" ht="15.6" customHeight="1" x14ac:dyDescent="0.3">
      <c r="B112" s="270" t="s">
        <v>638</v>
      </c>
      <c r="C112" s="251"/>
      <c r="D112" s="282" t="s">
        <v>471</v>
      </c>
      <c r="E112" s="282" t="s">
        <v>639</v>
      </c>
      <c r="F112" s="251"/>
      <c r="G112" s="251"/>
      <c r="H112" s="251"/>
      <c r="I112" s="244">
        <f t="shared" ref="I112" si="11">L112+M112</f>
        <v>2445883</v>
      </c>
      <c r="J112" s="247">
        <v>0</v>
      </c>
      <c r="K112" s="240">
        <v>0</v>
      </c>
      <c r="L112" s="240">
        <v>2079000</v>
      </c>
      <c r="M112" s="240">
        <v>366883</v>
      </c>
      <c r="N112" s="243" t="s">
        <v>204</v>
      </c>
      <c r="O112" s="24" t="s">
        <v>812</v>
      </c>
      <c r="P112" s="250" t="s">
        <v>159</v>
      </c>
      <c r="Q112" s="250" t="s">
        <v>800</v>
      </c>
    </row>
    <row r="113" spans="2:17" ht="50.4" customHeight="1" x14ac:dyDescent="0.3">
      <c r="B113" s="271"/>
      <c r="C113" s="251"/>
      <c r="D113" s="283"/>
      <c r="E113" s="283"/>
      <c r="F113" s="251"/>
      <c r="G113" s="251"/>
      <c r="H113" s="251"/>
      <c r="I113" s="245"/>
      <c r="J113" s="248"/>
      <c r="K113" s="241"/>
      <c r="L113" s="241"/>
      <c r="M113" s="241"/>
      <c r="N113" s="243"/>
      <c r="O113" s="11" t="s">
        <v>29</v>
      </c>
      <c r="P113" s="251"/>
      <c r="Q113" s="251"/>
    </row>
    <row r="114" spans="2:17" ht="15.6" customHeight="1" x14ac:dyDescent="0.3">
      <c r="B114" s="271"/>
      <c r="C114" s="251"/>
      <c r="D114" s="283"/>
      <c r="E114" s="283"/>
      <c r="F114" s="251"/>
      <c r="G114" s="251"/>
      <c r="H114" s="251"/>
      <c r="I114" s="245"/>
      <c r="J114" s="248"/>
      <c r="K114" s="241"/>
      <c r="L114" s="241"/>
      <c r="M114" s="241"/>
      <c r="N114" s="243" t="s">
        <v>203</v>
      </c>
      <c r="O114" s="24" t="s">
        <v>812</v>
      </c>
      <c r="P114" s="251"/>
      <c r="Q114" s="251"/>
    </row>
    <row r="115" spans="2:17" ht="64.2" customHeight="1" x14ac:dyDescent="0.3">
      <c r="B115" s="272"/>
      <c r="C115" s="251"/>
      <c r="D115" s="284"/>
      <c r="E115" s="284"/>
      <c r="F115" s="251"/>
      <c r="G115" s="251"/>
      <c r="H115" s="251"/>
      <c r="I115" s="246"/>
      <c r="J115" s="249"/>
      <c r="K115" s="242"/>
      <c r="L115" s="242"/>
      <c r="M115" s="242"/>
      <c r="N115" s="243"/>
      <c r="O115" s="11" t="s">
        <v>29</v>
      </c>
      <c r="P115" s="252"/>
      <c r="Q115" s="252"/>
    </row>
    <row r="116" spans="2:17" ht="15.6" customHeight="1" x14ac:dyDescent="0.3">
      <c r="B116" s="270" t="s">
        <v>894</v>
      </c>
      <c r="C116" s="251"/>
      <c r="D116" s="282" t="s">
        <v>474</v>
      </c>
      <c r="E116" s="288" t="s">
        <v>18</v>
      </c>
      <c r="F116" s="251"/>
      <c r="G116" s="251"/>
      <c r="H116" s="251"/>
      <c r="I116" s="244">
        <f t="shared" ref="I116" si="12">L116+M116</f>
        <v>1790000</v>
      </c>
      <c r="J116" s="247">
        <v>0</v>
      </c>
      <c r="K116" s="240">
        <v>0</v>
      </c>
      <c r="L116" s="240">
        <v>1521500</v>
      </c>
      <c r="M116" s="240">
        <v>268500</v>
      </c>
      <c r="N116" s="243" t="s">
        <v>204</v>
      </c>
      <c r="O116" s="24" t="s">
        <v>813</v>
      </c>
      <c r="P116" s="250" t="s">
        <v>156</v>
      </c>
      <c r="Q116" s="250" t="s">
        <v>183</v>
      </c>
    </row>
    <row r="117" spans="2:17" ht="49.2" customHeight="1" x14ac:dyDescent="0.3">
      <c r="B117" s="271"/>
      <c r="C117" s="251"/>
      <c r="D117" s="283"/>
      <c r="E117" s="289"/>
      <c r="F117" s="251"/>
      <c r="G117" s="251"/>
      <c r="H117" s="251"/>
      <c r="I117" s="245"/>
      <c r="J117" s="248"/>
      <c r="K117" s="241"/>
      <c r="L117" s="241"/>
      <c r="M117" s="241"/>
      <c r="N117" s="243"/>
      <c r="O117" s="11" t="s">
        <v>29</v>
      </c>
      <c r="P117" s="251"/>
      <c r="Q117" s="251"/>
    </row>
    <row r="118" spans="2:17" ht="15.6" customHeight="1" x14ac:dyDescent="0.3">
      <c r="B118" s="271"/>
      <c r="C118" s="251"/>
      <c r="D118" s="283"/>
      <c r="E118" s="289"/>
      <c r="F118" s="251"/>
      <c r="G118" s="251"/>
      <c r="H118" s="251"/>
      <c r="I118" s="245"/>
      <c r="J118" s="248"/>
      <c r="K118" s="241"/>
      <c r="L118" s="241"/>
      <c r="M118" s="241"/>
      <c r="N118" s="243" t="s">
        <v>203</v>
      </c>
      <c r="O118" s="24" t="s">
        <v>813</v>
      </c>
      <c r="P118" s="251"/>
      <c r="Q118" s="251"/>
    </row>
    <row r="119" spans="2:17" ht="65.400000000000006" customHeight="1" x14ac:dyDescent="0.3">
      <c r="B119" s="272"/>
      <c r="C119" s="251"/>
      <c r="D119" s="284"/>
      <c r="E119" s="290"/>
      <c r="F119" s="251"/>
      <c r="G119" s="251"/>
      <c r="H119" s="251"/>
      <c r="I119" s="246"/>
      <c r="J119" s="249"/>
      <c r="K119" s="242"/>
      <c r="L119" s="242"/>
      <c r="M119" s="242"/>
      <c r="N119" s="243"/>
      <c r="O119" s="11" t="s">
        <v>29</v>
      </c>
      <c r="P119" s="252"/>
      <c r="Q119" s="252"/>
    </row>
    <row r="120" spans="2:17" ht="15.6" customHeight="1" x14ac:dyDescent="0.3">
      <c r="B120" s="270" t="s">
        <v>640</v>
      </c>
      <c r="C120" s="251"/>
      <c r="D120" s="282" t="s">
        <v>477</v>
      </c>
      <c r="E120" s="288" t="s">
        <v>18</v>
      </c>
      <c r="F120" s="251"/>
      <c r="G120" s="251"/>
      <c r="H120" s="251"/>
      <c r="I120" s="244">
        <f t="shared" ref="I120" si="13">L120+M120</f>
        <v>700000</v>
      </c>
      <c r="J120" s="247">
        <v>0</v>
      </c>
      <c r="K120" s="240">
        <v>0</v>
      </c>
      <c r="L120" s="240">
        <v>525000</v>
      </c>
      <c r="M120" s="240">
        <v>175000</v>
      </c>
      <c r="N120" s="243" t="s">
        <v>204</v>
      </c>
      <c r="O120" s="24" t="s">
        <v>207</v>
      </c>
      <c r="P120" s="250" t="s">
        <v>180</v>
      </c>
      <c r="Q120" s="250" t="s">
        <v>191</v>
      </c>
    </row>
    <row r="121" spans="2:17" ht="53.4" customHeight="1" x14ac:dyDescent="0.3">
      <c r="B121" s="271"/>
      <c r="C121" s="251"/>
      <c r="D121" s="283"/>
      <c r="E121" s="289"/>
      <c r="F121" s="251"/>
      <c r="G121" s="251"/>
      <c r="H121" s="251"/>
      <c r="I121" s="245"/>
      <c r="J121" s="248"/>
      <c r="K121" s="241"/>
      <c r="L121" s="241"/>
      <c r="M121" s="241"/>
      <c r="N121" s="243"/>
      <c r="O121" s="11" t="s">
        <v>29</v>
      </c>
      <c r="P121" s="251"/>
      <c r="Q121" s="251"/>
    </row>
    <row r="122" spans="2:17" ht="15.6" customHeight="1" x14ac:dyDescent="0.3">
      <c r="B122" s="271"/>
      <c r="C122" s="251"/>
      <c r="D122" s="283"/>
      <c r="E122" s="289"/>
      <c r="F122" s="251"/>
      <c r="G122" s="251"/>
      <c r="H122" s="251"/>
      <c r="I122" s="245"/>
      <c r="J122" s="248"/>
      <c r="K122" s="241"/>
      <c r="L122" s="241"/>
      <c r="M122" s="241"/>
      <c r="N122" s="243" t="s">
        <v>203</v>
      </c>
      <c r="O122" s="24" t="s">
        <v>207</v>
      </c>
      <c r="P122" s="251"/>
      <c r="Q122" s="251"/>
    </row>
    <row r="123" spans="2:17" ht="34.799999999999997" customHeight="1" x14ac:dyDescent="0.3">
      <c r="B123" s="272"/>
      <c r="C123" s="251"/>
      <c r="D123" s="284"/>
      <c r="E123" s="290"/>
      <c r="F123" s="251"/>
      <c r="G123" s="251"/>
      <c r="H123" s="251"/>
      <c r="I123" s="246"/>
      <c r="J123" s="249"/>
      <c r="K123" s="242"/>
      <c r="L123" s="242"/>
      <c r="M123" s="242"/>
      <c r="N123" s="243"/>
      <c r="O123" s="11" t="s">
        <v>29</v>
      </c>
      <c r="P123" s="252"/>
      <c r="Q123" s="252"/>
    </row>
    <row r="124" spans="2:17" ht="15.6" customHeight="1" x14ac:dyDescent="0.3">
      <c r="B124" s="270" t="s">
        <v>641</v>
      </c>
      <c r="C124" s="251"/>
      <c r="D124" s="282" t="s">
        <v>477</v>
      </c>
      <c r="E124" s="288" t="s">
        <v>18</v>
      </c>
      <c r="F124" s="251"/>
      <c r="G124" s="251"/>
      <c r="H124" s="251"/>
      <c r="I124" s="244">
        <f t="shared" ref="I124" si="14">L124+M124</f>
        <v>400000</v>
      </c>
      <c r="J124" s="247">
        <v>0</v>
      </c>
      <c r="K124" s="240">
        <v>0</v>
      </c>
      <c r="L124" s="240">
        <v>340000</v>
      </c>
      <c r="M124" s="240">
        <v>60000</v>
      </c>
      <c r="N124" s="243" t="s">
        <v>204</v>
      </c>
      <c r="O124" s="24" t="s">
        <v>207</v>
      </c>
      <c r="P124" s="250" t="s">
        <v>154</v>
      </c>
      <c r="Q124" s="250" t="s">
        <v>191</v>
      </c>
    </row>
    <row r="125" spans="2:17" ht="48.6" customHeight="1" x14ac:dyDescent="0.3">
      <c r="B125" s="271"/>
      <c r="C125" s="251"/>
      <c r="D125" s="283"/>
      <c r="E125" s="289"/>
      <c r="F125" s="251"/>
      <c r="G125" s="251"/>
      <c r="H125" s="251"/>
      <c r="I125" s="245"/>
      <c r="J125" s="248"/>
      <c r="K125" s="241"/>
      <c r="L125" s="241"/>
      <c r="M125" s="241"/>
      <c r="N125" s="243"/>
      <c r="O125" s="11" t="s">
        <v>29</v>
      </c>
      <c r="P125" s="251"/>
      <c r="Q125" s="251"/>
    </row>
    <row r="126" spans="2:17" ht="15.6" customHeight="1" x14ac:dyDescent="0.3">
      <c r="B126" s="271"/>
      <c r="C126" s="251"/>
      <c r="D126" s="283"/>
      <c r="E126" s="289"/>
      <c r="F126" s="251"/>
      <c r="G126" s="251"/>
      <c r="H126" s="251"/>
      <c r="I126" s="245"/>
      <c r="J126" s="248"/>
      <c r="K126" s="241"/>
      <c r="L126" s="241"/>
      <c r="M126" s="241"/>
      <c r="N126" s="243" t="s">
        <v>203</v>
      </c>
      <c r="O126" s="24" t="s">
        <v>207</v>
      </c>
      <c r="P126" s="251"/>
      <c r="Q126" s="251"/>
    </row>
    <row r="127" spans="2:17" ht="31.2" customHeight="1" x14ac:dyDescent="0.3">
      <c r="B127" s="272"/>
      <c r="C127" s="251"/>
      <c r="D127" s="284"/>
      <c r="E127" s="290"/>
      <c r="F127" s="251"/>
      <c r="G127" s="251"/>
      <c r="H127" s="251"/>
      <c r="I127" s="246"/>
      <c r="J127" s="249"/>
      <c r="K127" s="242"/>
      <c r="L127" s="242"/>
      <c r="M127" s="242"/>
      <c r="N127" s="243"/>
      <c r="O127" s="11" t="s">
        <v>29</v>
      </c>
      <c r="P127" s="252"/>
      <c r="Q127" s="252"/>
    </row>
    <row r="128" spans="2:17" ht="15.6" customHeight="1" x14ac:dyDescent="0.3">
      <c r="B128" s="270" t="s">
        <v>642</v>
      </c>
      <c r="C128" s="251"/>
      <c r="D128" s="282" t="s">
        <v>477</v>
      </c>
      <c r="E128" s="288" t="s">
        <v>18</v>
      </c>
      <c r="F128" s="251"/>
      <c r="G128" s="251"/>
      <c r="H128" s="251"/>
      <c r="I128" s="244">
        <f t="shared" ref="I128" si="15">L128+M128</f>
        <v>600000</v>
      </c>
      <c r="J128" s="247">
        <v>0</v>
      </c>
      <c r="K128" s="240">
        <v>0</v>
      </c>
      <c r="L128" s="240">
        <v>510000</v>
      </c>
      <c r="M128" s="240">
        <v>90000</v>
      </c>
      <c r="N128" s="243" t="s">
        <v>204</v>
      </c>
      <c r="O128" s="24" t="s">
        <v>814</v>
      </c>
      <c r="P128" s="250" t="s">
        <v>161</v>
      </c>
      <c r="Q128" s="250" t="s">
        <v>191</v>
      </c>
    </row>
    <row r="129" spans="2:17" ht="50.4" customHeight="1" x14ac:dyDescent="0.3">
      <c r="B129" s="271"/>
      <c r="C129" s="251"/>
      <c r="D129" s="283"/>
      <c r="E129" s="289"/>
      <c r="F129" s="251"/>
      <c r="G129" s="251"/>
      <c r="H129" s="251"/>
      <c r="I129" s="245"/>
      <c r="J129" s="248"/>
      <c r="K129" s="241"/>
      <c r="L129" s="241"/>
      <c r="M129" s="241"/>
      <c r="N129" s="243"/>
      <c r="O129" s="11" t="s">
        <v>29</v>
      </c>
      <c r="P129" s="251"/>
      <c r="Q129" s="251"/>
    </row>
    <row r="130" spans="2:17" ht="15.6" customHeight="1" x14ac:dyDescent="0.3">
      <c r="B130" s="271"/>
      <c r="C130" s="251"/>
      <c r="D130" s="283"/>
      <c r="E130" s="289"/>
      <c r="F130" s="251"/>
      <c r="G130" s="251"/>
      <c r="H130" s="251"/>
      <c r="I130" s="245"/>
      <c r="J130" s="248"/>
      <c r="K130" s="241"/>
      <c r="L130" s="241"/>
      <c r="M130" s="241"/>
      <c r="N130" s="243" t="s">
        <v>203</v>
      </c>
      <c r="O130" s="24" t="s">
        <v>814</v>
      </c>
      <c r="P130" s="251"/>
      <c r="Q130" s="251"/>
    </row>
    <row r="131" spans="2:17" ht="31.2" customHeight="1" x14ac:dyDescent="0.3">
      <c r="B131" s="272"/>
      <c r="C131" s="251"/>
      <c r="D131" s="284"/>
      <c r="E131" s="290"/>
      <c r="F131" s="251"/>
      <c r="G131" s="251"/>
      <c r="H131" s="251"/>
      <c r="I131" s="246"/>
      <c r="J131" s="249"/>
      <c r="K131" s="242"/>
      <c r="L131" s="242"/>
      <c r="M131" s="242"/>
      <c r="N131" s="243"/>
      <c r="O131" s="11" t="s">
        <v>29</v>
      </c>
      <c r="P131" s="252"/>
      <c r="Q131" s="252"/>
    </row>
    <row r="132" spans="2:17" ht="15.6" customHeight="1" x14ac:dyDescent="0.3">
      <c r="B132" s="270" t="s">
        <v>895</v>
      </c>
      <c r="C132" s="251"/>
      <c r="D132" s="282" t="s">
        <v>479</v>
      </c>
      <c r="E132" s="282" t="s">
        <v>643</v>
      </c>
      <c r="F132" s="251"/>
      <c r="G132" s="251"/>
      <c r="H132" s="251"/>
      <c r="I132" s="244">
        <f t="shared" ref="I132" si="16">L132+M132</f>
        <v>5100000</v>
      </c>
      <c r="J132" s="247">
        <v>0</v>
      </c>
      <c r="K132" s="240">
        <v>0</v>
      </c>
      <c r="L132" s="240">
        <v>4335000</v>
      </c>
      <c r="M132" s="240">
        <v>765000</v>
      </c>
      <c r="N132" s="243" t="s">
        <v>204</v>
      </c>
      <c r="O132" s="24" t="s">
        <v>815</v>
      </c>
      <c r="P132" s="250" t="s">
        <v>180</v>
      </c>
      <c r="Q132" s="250" t="s">
        <v>183</v>
      </c>
    </row>
    <row r="133" spans="2:17" ht="50.4" customHeight="1" x14ac:dyDescent="0.3">
      <c r="B133" s="271"/>
      <c r="C133" s="251"/>
      <c r="D133" s="283"/>
      <c r="E133" s="283"/>
      <c r="F133" s="251"/>
      <c r="G133" s="251"/>
      <c r="H133" s="251"/>
      <c r="I133" s="245"/>
      <c r="J133" s="248"/>
      <c r="K133" s="241"/>
      <c r="L133" s="241"/>
      <c r="M133" s="241"/>
      <c r="N133" s="243"/>
      <c r="O133" s="11" t="s">
        <v>29</v>
      </c>
      <c r="P133" s="251"/>
      <c r="Q133" s="251"/>
    </row>
    <row r="134" spans="2:17" ht="15.6" customHeight="1" x14ac:dyDescent="0.3">
      <c r="B134" s="271"/>
      <c r="C134" s="251"/>
      <c r="D134" s="283"/>
      <c r="E134" s="283"/>
      <c r="F134" s="251"/>
      <c r="G134" s="251"/>
      <c r="H134" s="251"/>
      <c r="I134" s="245"/>
      <c r="J134" s="248"/>
      <c r="K134" s="241"/>
      <c r="L134" s="241"/>
      <c r="M134" s="241"/>
      <c r="N134" s="243" t="s">
        <v>203</v>
      </c>
      <c r="O134" s="24" t="s">
        <v>816</v>
      </c>
      <c r="P134" s="251"/>
      <c r="Q134" s="251"/>
    </row>
    <row r="135" spans="2:17" ht="67.8" customHeight="1" x14ac:dyDescent="0.3">
      <c r="B135" s="272"/>
      <c r="C135" s="251"/>
      <c r="D135" s="284"/>
      <c r="E135" s="284"/>
      <c r="F135" s="251"/>
      <c r="G135" s="251"/>
      <c r="H135" s="251"/>
      <c r="I135" s="246"/>
      <c r="J135" s="249"/>
      <c r="K135" s="242"/>
      <c r="L135" s="242"/>
      <c r="M135" s="242"/>
      <c r="N135" s="243"/>
      <c r="O135" s="11" t="s">
        <v>29</v>
      </c>
      <c r="P135" s="252"/>
      <c r="Q135" s="252"/>
    </row>
    <row r="136" spans="2:17" ht="15.6" customHeight="1" x14ac:dyDescent="0.3">
      <c r="B136" s="270" t="s">
        <v>644</v>
      </c>
      <c r="C136" s="251"/>
      <c r="D136" s="282" t="s">
        <v>481</v>
      </c>
      <c r="E136" s="282" t="s">
        <v>897</v>
      </c>
      <c r="F136" s="251"/>
      <c r="G136" s="251"/>
      <c r="H136" s="251"/>
      <c r="I136" s="244">
        <f t="shared" ref="I136" si="17">L136+M136</f>
        <v>2791177</v>
      </c>
      <c r="J136" s="247">
        <v>0</v>
      </c>
      <c r="K136" s="240">
        <v>0</v>
      </c>
      <c r="L136" s="240">
        <v>2372500</v>
      </c>
      <c r="M136" s="240">
        <v>418677</v>
      </c>
      <c r="N136" s="243" t="s">
        <v>204</v>
      </c>
      <c r="O136" s="24" t="s">
        <v>193</v>
      </c>
      <c r="P136" s="250" t="s">
        <v>156</v>
      </c>
      <c r="Q136" s="250" t="s">
        <v>183</v>
      </c>
    </row>
    <row r="137" spans="2:17" ht="50.4" customHeight="1" x14ac:dyDescent="0.3">
      <c r="B137" s="271"/>
      <c r="C137" s="251"/>
      <c r="D137" s="283"/>
      <c r="E137" s="327"/>
      <c r="F137" s="251"/>
      <c r="G137" s="251"/>
      <c r="H137" s="251"/>
      <c r="I137" s="245"/>
      <c r="J137" s="248"/>
      <c r="K137" s="241"/>
      <c r="L137" s="241"/>
      <c r="M137" s="241"/>
      <c r="N137" s="243"/>
      <c r="O137" s="11" t="s">
        <v>29</v>
      </c>
      <c r="P137" s="251"/>
      <c r="Q137" s="251"/>
    </row>
    <row r="138" spans="2:17" ht="15.6" customHeight="1" x14ac:dyDescent="0.3">
      <c r="B138" s="271"/>
      <c r="C138" s="251"/>
      <c r="D138" s="283"/>
      <c r="E138" s="327"/>
      <c r="F138" s="251"/>
      <c r="G138" s="251"/>
      <c r="H138" s="251"/>
      <c r="I138" s="245"/>
      <c r="J138" s="248"/>
      <c r="K138" s="241"/>
      <c r="L138" s="241"/>
      <c r="M138" s="241"/>
      <c r="N138" s="243" t="s">
        <v>203</v>
      </c>
      <c r="O138" s="24" t="s">
        <v>193</v>
      </c>
      <c r="P138" s="251"/>
      <c r="Q138" s="251"/>
    </row>
    <row r="139" spans="2:17" ht="83.4" customHeight="1" x14ac:dyDescent="0.3">
      <c r="B139" s="272"/>
      <c r="C139" s="251"/>
      <c r="D139" s="284"/>
      <c r="E139" s="328"/>
      <c r="F139" s="251"/>
      <c r="G139" s="251"/>
      <c r="H139" s="251"/>
      <c r="I139" s="246"/>
      <c r="J139" s="249"/>
      <c r="K139" s="242"/>
      <c r="L139" s="242"/>
      <c r="M139" s="242"/>
      <c r="N139" s="243"/>
      <c r="O139" s="11" t="s">
        <v>29</v>
      </c>
      <c r="P139" s="252"/>
      <c r="Q139" s="252"/>
    </row>
    <row r="140" spans="2:17" ht="15.6" customHeight="1" x14ac:dyDescent="0.3">
      <c r="B140" s="270" t="s">
        <v>645</v>
      </c>
      <c r="C140" s="251"/>
      <c r="D140" s="282" t="s">
        <v>483</v>
      </c>
      <c r="E140" s="282" t="s">
        <v>896</v>
      </c>
      <c r="F140" s="251"/>
      <c r="G140" s="251"/>
      <c r="H140" s="251"/>
      <c r="I140" s="244">
        <f t="shared" ref="I140" si="18">L140+M140</f>
        <v>3430871</v>
      </c>
      <c r="J140" s="247">
        <v>0</v>
      </c>
      <c r="K140" s="240">
        <v>0</v>
      </c>
      <c r="L140" s="240">
        <v>2916240</v>
      </c>
      <c r="M140" s="240">
        <v>514631</v>
      </c>
      <c r="N140" s="243" t="s">
        <v>204</v>
      </c>
      <c r="O140" s="24" t="s">
        <v>807</v>
      </c>
      <c r="P140" s="250" t="s">
        <v>151</v>
      </c>
      <c r="Q140" s="250" t="s">
        <v>183</v>
      </c>
    </row>
    <row r="141" spans="2:17" ht="50.4" customHeight="1" x14ac:dyDescent="0.3">
      <c r="B141" s="271"/>
      <c r="C141" s="251"/>
      <c r="D141" s="283"/>
      <c r="E141" s="327"/>
      <c r="F141" s="251"/>
      <c r="G141" s="251"/>
      <c r="H141" s="251"/>
      <c r="I141" s="245"/>
      <c r="J141" s="248"/>
      <c r="K141" s="241"/>
      <c r="L141" s="241"/>
      <c r="M141" s="241"/>
      <c r="N141" s="243"/>
      <c r="O141" s="11" t="s">
        <v>29</v>
      </c>
      <c r="P141" s="251"/>
      <c r="Q141" s="251"/>
    </row>
    <row r="142" spans="2:17" ht="15.6" customHeight="1" x14ac:dyDescent="0.3">
      <c r="B142" s="271"/>
      <c r="C142" s="251"/>
      <c r="D142" s="283"/>
      <c r="E142" s="327"/>
      <c r="F142" s="251"/>
      <c r="G142" s="251"/>
      <c r="H142" s="251"/>
      <c r="I142" s="245"/>
      <c r="J142" s="248"/>
      <c r="K142" s="241"/>
      <c r="L142" s="241"/>
      <c r="M142" s="241"/>
      <c r="N142" s="243" t="s">
        <v>203</v>
      </c>
      <c r="O142" s="24" t="s">
        <v>807</v>
      </c>
      <c r="P142" s="251"/>
      <c r="Q142" s="251"/>
    </row>
    <row r="143" spans="2:17" ht="77.400000000000006" customHeight="1" x14ac:dyDescent="0.3">
      <c r="B143" s="272"/>
      <c r="C143" s="251"/>
      <c r="D143" s="284"/>
      <c r="E143" s="328"/>
      <c r="F143" s="251"/>
      <c r="G143" s="251"/>
      <c r="H143" s="251"/>
      <c r="I143" s="246"/>
      <c r="J143" s="249"/>
      <c r="K143" s="242"/>
      <c r="L143" s="242"/>
      <c r="M143" s="242"/>
      <c r="N143" s="243"/>
      <c r="O143" s="11" t="s">
        <v>29</v>
      </c>
      <c r="P143" s="252"/>
      <c r="Q143" s="252"/>
    </row>
    <row r="144" spans="2:17" ht="15.6" customHeight="1" x14ac:dyDescent="0.3">
      <c r="B144" s="270" t="s">
        <v>646</v>
      </c>
      <c r="C144" s="251"/>
      <c r="D144" s="282" t="s">
        <v>481</v>
      </c>
      <c r="E144" s="282" t="s">
        <v>647</v>
      </c>
      <c r="F144" s="251"/>
      <c r="G144" s="251"/>
      <c r="H144" s="251"/>
      <c r="I144" s="244">
        <f t="shared" ref="I144" si="19">L144+M144</f>
        <v>150000</v>
      </c>
      <c r="J144" s="247">
        <v>0</v>
      </c>
      <c r="K144" s="240">
        <v>0</v>
      </c>
      <c r="L144" s="240">
        <v>127500</v>
      </c>
      <c r="M144" s="240">
        <v>22500</v>
      </c>
      <c r="N144" s="243" t="s">
        <v>204</v>
      </c>
      <c r="O144" s="24" t="s">
        <v>192</v>
      </c>
      <c r="P144" s="250" t="s">
        <v>185</v>
      </c>
      <c r="Q144" s="250" t="s">
        <v>183</v>
      </c>
    </row>
    <row r="145" spans="2:17" ht="50.4" customHeight="1" x14ac:dyDescent="0.3">
      <c r="B145" s="271"/>
      <c r="C145" s="251"/>
      <c r="D145" s="283"/>
      <c r="E145" s="327"/>
      <c r="F145" s="251"/>
      <c r="G145" s="251"/>
      <c r="H145" s="251"/>
      <c r="I145" s="245"/>
      <c r="J145" s="248"/>
      <c r="K145" s="241"/>
      <c r="L145" s="241"/>
      <c r="M145" s="241"/>
      <c r="N145" s="243"/>
      <c r="O145" s="11" t="s">
        <v>29</v>
      </c>
      <c r="P145" s="251"/>
      <c r="Q145" s="251"/>
    </row>
    <row r="146" spans="2:17" ht="15.6" customHeight="1" x14ac:dyDescent="0.3">
      <c r="B146" s="271"/>
      <c r="C146" s="251"/>
      <c r="D146" s="283"/>
      <c r="E146" s="327"/>
      <c r="F146" s="251"/>
      <c r="G146" s="251"/>
      <c r="H146" s="251"/>
      <c r="I146" s="245"/>
      <c r="J146" s="248"/>
      <c r="K146" s="241"/>
      <c r="L146" s="241"/>
      <c r="M146" s="241"/>
      <c r="N146" s="243" t="s">
        <v>203</v>
      </c>
      <c r="O146" s="24" t="s">
        <v>817</v>
      </c>
      <c r="P146" s="251"/>
      <c r="Q146" s="251"/>
    </row>
    <row r="147" spans="2:17" ht="33.6" customHeight="1" x14ac:dyDescent="0.3">
      <c r="B147" s="272"/>
      <c r="C147" s="251"/>
      <c r="D147" s="284"/>
      <c r="E147" s="328"/>
      <c r="F147" s="251"/>
      <c r="G147" s="251"/>
      <c r="H147" s="251"/>
      <c r="I147" s="246"/>
      <c r="J147" s="249"/>
      <c r="K147" s="242"/>
      <c r="L147" s="242"/>
      <c r="M147" s="242"/>
      <c r="N147" s="243"/>
      <c r="O147" s="11" t="s">
        <v>29</v>
      </c>
      <c r="P147" s="252"/>
      <c r="Q147" s="252"/>
    </row>
    <row r="148" spans="2:17" ht="15.6" customHeight="1" x14ac:dyDescent="0.3">
      <c r="B148" s="270" t="s">
        <v>648</v>
      </c>
      <c r="C148" s="251"/>
      <c r="D148" s="282" t="s">
        <v>649</v>
      </c>
      <c r="E148" s="282" t="s">
        <v>18</v>
      </c>
      <c r="F148" s="251"/>
      <c r="G148" s="251"/>
      <c r="H148" s="251"/>
      <c r="I148" s="244">
        <f>SUM(I152:I167)</f>
        <v>3492909.4</v>
      </c>
      <c r="J148" s="331">
        <f t="shared" ref="J148:M148" si="20">SUM(J152:J167)</f>
        <v>0</v>
      </c>
      <c r="K148" s="331">
        <f t="shared" si="20"/>
        <v>0</v>
      </c>
      <c r="L148" s="244">
        <f t="shared" si="20"/>
        <v>2649802.4</v>
      </c>
      <c r="M148" s="244">
        <f t="shared" si="20"/>
        <v>843107</v>
      </c>
      <c r="N148" s="243" t="s">
        <v>650</v>
      </c>
      <c r="O148" s="219">
        <f>O152+O156+O160+O164</f>
        <v>550</v>
      </c>
      <c r="P148" s="250" t="s">
        <v>159</v>
      </c>
      <c r="Q148" s="250" t="s">
        <v>183</v>
      </c>
    </row>
    <row r="149" spans="2:17" ht="50.4" customHeight="1" x14ac:dyDescent="0.3">
      <c r="B149" s="271"/>
      <c r="C149" s="251"/>
      <c r="D149" s="283"/>
      <c r="E149" s="327"/>
      <c r="F149" s="251"/>
      <c r="G149" s="251"/>
      <c r="H149" s="251"/>
      <c r="I149" s="245"/>
      <c r="J149" s="332"/>
      <c r="K149" s="332"/>
      <c r="L149" s="245"/>
      <c r="M149" s="245"/>
      <c r="N149" s="243"/>
      <c r="O149" s="11" t="s">
        <v>29</v>
      </c>
      <c r="P149" s="251"/>
      <c r="Q149" s="251"/>
    </row>
    <row r="150" spans="2:17" ht="15.6" customHeight="1" x14ac:dyDescent="0.3">
      <c r="B150" s="271"/>
      <c r="C150" s="251"/>
      <c r="D150" s="283"/>
      <c r="E150" s="327"/>
      <c r="F150" s="251"/>
      <c r="G150" s="251"/>
      <c r="H150" s="251"/>
      <c r="I150" s="245"/>
      <c r="J150" s="332"/>
      <c r="K150" s="332"/>
      <c r="L150" s="245"/>
      <c r="M150" s="245"/>
      <c r="N150" s="243" t="s">
        <v>210</v>
      </c>
      <c r="O150" s="219">
        <f>O154+O158+O162+O166</f>
        <v>210</v>
      </c>
      <c r="P150" s="251"/>
      <c r="Q150" s="251"/>
    </row>
    <row r="151" spans="2:17" ht="50.4" customHeight="1" x14ac:dyDescent="0.3">
      <c r="B151" s="272"/>
      <c r="C151" s="251"/>
      <c r="D151" s="284"/>
      <c r="E151" s="328"/>
      <c r="F151" s="251"/>
      <c r="G151" s="251"/>
      <c r="H151" s="251"/>
      <c r="I151" s="246"/>
      <c r="J151" s="333"/>
      <c r="K151" s="333"/>
      <c r="L151" s="246"/>
      <c r="M151" s="246"/>
      <c r="N151" s="243"/>
      <c r="O151" s="11" t="s">
        <v>29</v>
      </c>
      <c r="P151" s="252"/>
      <c r="Q151" s="252"/>
    </row>
    <row r="152" spans="2:17" ht="15.6" customHeight="1" x14ac:dyDescent="0.3">
      <c r="B152" s="270" t="s">
        <v>651</v>
      </c>
      <c r="C152" s="251"/>
      <c r="D152" s="282" t="s">
        <v>492</v>
      </c>
      <c r="E152" s="282" t="s">
        <v>18</v>
      </c>
      <c r="F152" s="251"/>
      <c r="G152" s="251"/>
      <c r="H152" s="251"/>
      <c r="I152" s="244">
        <f t="shared" ref="I152" si="21">L152+M152</f>
        <v>700000</v>
      </c>
      <c r="J152" s="247">
        <v>0</v>
      </c>
      <c r="K152" s="240">
        <v>0</v>
      </c>
      <c r="L152" s="240">
        <v>595000</v>
      </c>
      <c r="M152" s="240">
        <v>105000</v>
      </c>
      <c r="N152" s="243" t="s">
        <v>650</v>
      </c>
      <c r="O152" s="24" t="s">
        <v>192</v>
      </c>
      <c r="P152" s="250" t="s">
        <v>153</v>
      </c>
      <c r="Q152" s="250" t="s">
        <v>157</v>
      </c>
    </row>
    <row r="153" spans="2:17" ht="50.4" customHeight="1" x14ac:dyDescent="0.3">
      <c r="B153" s="271"/>
      <c r="C153" s="251"/>
      <c r="D153" s="283"/>
      <c r="E153" s="327"/>
      <c r="F153" s="251"/>
      <c r="G153" s="251"/>
      <c r="H153" s="251"/>
      <c r="I153" s="245"/>
      <c r="J153" s="248"/>
      <c r="K153" s="241"/>
      <c r="L153" s="241"/>
      <c r="M153" s="241"/>
      <c r="N153" s="243"/>
      <c r="O153" s="11" t="s">
        <v>29</v>
      </c>
      <c r="P153" s="251"/>
      <c r="Q153" s="251"/>
    </row>
    <row r="154" spans="2:17" ht="15.6" customHeight="1" x14ac:dyDescent="0.3">
      <c r="B154" s="271"/>
      <c r="C154" s="251"/>
      <c r="D154" s="283"/>
      <c r="E154" s="327"/>
      <c r="F154" s="251"/>
      <c r="G154" s="251"/>
      <c r="H154" s="251"/>
      <c r="I154" s="245"/>
      <c r="J154" s="248"/>
      <c r="K154" s="241"/>
      <c r="L154" s="241"/>
      <c r="M154" s="241"/>
      <c r="N154" s="243" t="s">
        <v>210</v>
      </c>
      <c r="O154" s="24" t="s">
        <v>192</v>
      </c>
      <c r="P154" s="251"/>
      <c r="Q154" s="251"/>
    </row>
    <row r="155" spans="2:17" ht="49.2" customHeight="1" x14ac:dyDescent="0.3">
      <c r="B155" s="272"/>
      <c r="C155" s="251"/>
      <c r="D155" s="284"/>
      <c r="E155" s="328"/>
      <c r="F155" s="251"/>
      <c r="G155" s="251"/>
      <c r="H155" s="251"/>
      <c r="I155" s="246"/>
      <c r="J155" s="249"/>
      <c r="K155" s="242"/>
      <c r="L155" s="242"/>
      <c r="M155" s="242"/>
      <c r="N155" s="243"/>
      <c r="O155" s="11" t="s">
        <v>29</v>
      </c>
      <c r="P155" s="252"/>
      <c r="Q155" s="252"/>
    </row>
    <row r="156" spans="2:17" ht="15.6" customHeight="1" x14ac:dyDescent="0.3">
      <c r="B156" s="270" t="s">
        <v>652</v>
      </c>
      <c r="C156" s="251"/>
      <c r="D156" s="282" t="s">
        <v>471</v>
      </c>
      <c r="E156" s="282" t="s">
        <v>898</v>
      </c>
      <c r="F156" s="251"/>
      <c r="G156" s="251"/>
      <c r="H156" s="251"/>
      <c r="I156" s="244">
        <f t="shared" ref="I156" si="22">L156+M156</f>
        <v>792909.4</v>
      </c>
      <c r="J156" s="247">
        <v>0</v>
      </c>
      <c r="K156" s="240">
        <v>0</v>
      </c>
      <c r="L156" s="240">
        <v>654802.4</v>
      </c>
      <c r="M156" s="240">
        <v>138107</v>
      </c>
      <c r="N156" s="243" t="s">
        <v>650</v>
      </c>
      <c r="O156" s="24" t="s">
        <v>818</v>
      </c>
      <c r="P156" s="250" t="s">
        <v>159</v>
      </c>
      <c r="Q156" s="250" t="s">
        <v>205</v>
      </c>
    </row>
    <row r="157" spans="2:17" ht="50.4" customHeight="1" x14ac:dyDescent="0.3">
      <c r="B157" s="271"/>
      <c r="C157" s="251"/>
      <c r="D157" s="283"/>
      <c r="E157" s="327"/>
      <c r="F157" s="251"/>
      <c r="G157" s="251"/>
      <c r="H157" s="251"/>
      <c r="I157" s="245"/>
      <c r="J157" s="248"/>
      <c r="K157" s="241"/>
      <c r="L157" s="241"/>
      <c r="M157" s="241"/>
      <c r="N157" s="243"/>
      <c r="O157" s="11" t="s">
        <v>29</v>
      </c>
      <c r="P157" s="251"/>
      <c r="Q157" s="251"/>
    </row>
    <row r="158" spans="2:17" ht="15.6" customHeight="1" x14ac:dyDescent="0.3">
      <c r="B158" s="271"/>
      <c r="C158" s="251"/>
      <c r="D158" s="283"/>
      <c r="E158" s="327"/>
      <c r="F158" s="251"/>
      <c r="G158" s="251"/>
      <c r="H158" s="251"/>
      <c r="I158" s="245"/>
      <c r="J158" s="248"/>
      <c r="K158" s="241"/>
      <c r="L158" s="241"/>
      <c r="M158" s="241"/>
      <c r="N158" s="243" t="s">
        <v>210</v>
      </c>
      <c r="O158" s="24" t="s">
        <v>818</v>
      </c>
      <c r="P158" s="251"/>
      <c r="Q158" s="251"/>
    </row>
    <row r="159" spans="2:17" ht="49.2" customHeight="1" x14ac:dyDescent="0.3">
      <c r="B159" s="272"/>
      <c r="C159" s="251"/>
      <c r="D159" s="284"/>
      <c r="E159" s="328"/>
      <c r="F159" s="251"/>
      <c r="G159" s="251"/>
      <c r="H159" s="251"/>
      <c r="I159" s="246"/>
      <c r="J159" s="249"/>
      <c r="K159" s="242"/>
      <c r="L159" s="242"/>
      <c r="M159" s="242"/>
      <c r="N159" s="243"/>
      <c r="O159" s="11" t="s">
        <v>29</v>
      </c>
      <c r="P159" s="252"/>
      <c r="Q159" s="252"/>
    </row>
    <row r="160" spans="2:17" ht="15.6" customHeight="1" x14ac:dyDescent="0.3">
      <c r="B160" s="270" t="s">
        <v>653</v>
      </c>
      <c r="C160" s="251"/>
      <c r="D160" s="282" t="s">
        <v>477</v>
      </c>
      <c r="E160" s="282" t="s">
        <v>18</v>
      </c>
      <c r="F160" s="251"/>
      <c r="G160" s="251"/>
      <c r="H160" s="251"/>
      <c r="I160" s="244">
        <f t="shared" ref="I160" si="23">L160+M160</f>
        <v>1000000</v>
      </c>
      <c r="J160" s="247">
        <v>0</v>
      </c>
      <c r="K160" s="240">
        <v>0</v>
      </c>
      <c r="L160" s="240">
        <v>700000</v>
      </c>
      <c r="M160" s="240">
        <v>300000</v>
      </c>
      <c r="N160" s="243" t="s">
        <v>211</v>
      </c>
      <c r="O160" s="24" t="s">
        <v>819</v>
      </c>
      <c r="P160" s="250" t="s">
        <v>160</v>
      </c>
      <c r="Q160" s="250" t="s">
        <v>183</v>
      </c>
    </row>
    <row r="161" spans="2:17" ht="50.4" customHeight="1" x14ac:dyDescent="0.3">
      <c r="B161" s="271"/>
      <c r="C161" s="251"/>
      <c r="D161" s="283"/>
      <c r="E161" s="327"/>
      <c r="F161" s="251"/>
      <c r="G161" s="251"/>
      <c r="H161" s="251"/>
      <c r="I161" s="245"/>
      <c r="J161" s="248"/>
      <c r="K161" s="241"/>
      <c r="L161" s="241"/>
      <c r="M161" s="241"/>
      <c r="N161" s="243"/>
      <c r="O161" s="11" t="s">
        <v>74</v>
      </c>
      <c r="P161" s="251"/>
      <c r="Q161" s="251"/>
    </row>
    <row r="162" spans="2:17" ht="15.6" customHeight="1" x14ac:dyDescent="0.3">
      <c r="B162" s="271"/>
      <c r="C162" s="251"/>
      <c r="D162" s="283"/>
      <c r="E162" s="327"/>
      <c r="F162" s="251"/>
      <c r="G162" s="251"/>
      <c r="H162" s="251"/>
      <c r="I162" s="245"/>
      <c r="J162" s="248"/>
      <c r="K162" s="241"/>
      <c r="L162" s="241"/>
      <c r="M162" s="241"/>
      <c r="N162" s="243" t="s">
        <v>210</v>
      </c>
      <c r="O162" s="24" t="s">
        <v>820</v>
      </c>
      <c r="P162" s="251"/>
      <c r="Q162" s="251"/>
    </row>
    <row r="163" spans="2:17" ht="49.2" customHeight="1" x14ac:dyDescent="0.3">
      <c r="B163" s="272"/>
      <c r="C163" s="251"/>
      <c r="D163" s="283"/>
      <c r="E163" s="328"/>
      <c r="F163" s="251"/>
      <c r="G163" s="251"/>
      <c r="H163" s="251"/>
      <c r="I163" s="246"/>
      <c r="J163" s="249"/>
      <c r="K163" s="242"/>
      <c r="L163" s="242"/>
      <c r="M163" s="242"/>
      <c r="N163" s="243"/>
      <c r="O163" s="11" t="s">
        <v>29</v>
      </c>
      <c r="P163" s="252"/>
      <c r="Q163" s="252"/>
    </row>
    <row r="164" spans="2:17" ht="15.6" customHeight="1" x14ac:dyDescent="0.3">
      <c r="B164" s="270" t="s">
        <v>654</v>
      </c>
      <c r="C164" s="251"/>
      <c r="D164" s="283"/>
      <c r="E164" s="282" t="s">
        <v>647</v>
      </c>
      <c r="F164" s="251"/>
      <c r="G164" s="251"/>
      <c r="H164" s="251"/>
      <c r="I164" s="244">
        <f t="shared" ref="I164" si="24">L164+M164</f>
        <v>1000000</v>
      </c>
      <c r="J164" s="247">
        <v>0</v>
      </c>
      <c r="K164" s="240">
        <v>0</v>
      </c>
      <c r="L164" s="240">
        <v>700000</v>
      </c>
      <c r="M164" s="240">
        <v>300000</v>
      </c>
      <c r="N164" s="243" t="s">
        <v>211</v>
      </c>
      <c r="O164" s="24" t="s">
        <v>821</v>
      </c>
      <c r="P164" s="250" t="s">
        <v>151</v>
      </c>
      <c r="Q164" s="250" t="s">
        <v>152</v>
      </c>
    </row>
    <row r="165" spans="2:17" ht="50.4" customHeight="1" x14ac:dyDescent="0.3">
      <c r="B165" s="271"/>
      <c r="C165" s="251"/>
      <c r="D165" s="283"/>
      <c r="E165" s="327"/>
      <c r="F165" s="251"/>
      <c r="G165" s="251"/>
      <c r="H165" s="251"/>
      <c r="I165" s="245"/>
      <c r="J165" s="248"/>
      <c r="K165" s="241"/>
      <c r="L165" s="241"/>
      <c r="M165" s="241"/>
      <c r="N165" s="243"/>
      <c r="O165" s="11" t="s">
        <v>29</v>
      </c>
      <c r="P165" s="251"/>
      <c r="Q165" s="251"/>
    </row>
    <row r="166" spans="2:17" ht="15.6" customHeight="1" x14ac:dyDescent="0.3">
      <c r="B166" s="271"/>
      <c r="C166" s="251"/>
      <c r="D166" s="283"/>
      <c r="E166" s="327"/>
      <c r="F166" s="251"/>
      <c r="G166" s="251"/>
      <c r="H166" s="251"/>
      <c r="I166" s="245"/>
      <c r="J166" s="248"/>
      <c r="K166" s="241"/>
      <c r="L166" s="241"/>
      <c r="M166" s="241"/>
      <c r="N166" s="243" t="s">
        <v>210</v>
      </c>
      <c r="O166" s="24" t="s">
        <v>821</v>
      </c>
      <c r="P166" s="251"/>
      <c r="Q166" s="251"/>
    </row>
    <row r="167" spans="2:17" ht="49.2" customHeight="1" x14ac:dyDescent="0.3">
      <c r="B167" s="272"/>
      <c r="C167" s="251"/>
      <c r="D167" s="284"/>
      <c r="E167" s="328"/>
      <c r="F167" s="251"/>
      <c r="G167" s="251"/>
      <c r="H167" s="251"/>
      <c r="I167" s="246"/>
      <c r="J167" s="249"/>
      <c r="K167" s="242"/>
      <c r="L167" s="242"/>
      <c r="M167" s="242"/>
      <c r="N167" s="243"/>
      <c r="O167" s="11" t="s">
        <v>29</v>
      </c>
      <c r="P167" s="252"/>
      <c r="Q167" s="252"/>
    </row>
    <row r="168" spans="2:17" ht="15.6" customHeight="1" x14ac:dyDescent="0.3">
      <c r="B168" s="270" t="s">
        <v>655</v>
      </c>
      <c r="C168" s="251"/>
      <c r="D168" s="282" t="s">
        <v>649</v>
      </c>
      <c r="E168" s="282" t="s">
        <v>18</v>
      </c>
      <c r="F168" s="251"/>
      <c r="G168" s="251"/>
      <c r="H168" s="251"/>
      <c r="I168" s="244">
        <f>SUM(I172:I179)</f>
        <v>4200000</v>
      </c>
      <c r="J168" s="331">
        <f t="shared" ref="J168:M168" si="25">SUM(J172:J179)</f>
        <v>0</v>
      </c>
      <c r="K168" s="331">
        <f t="shared" si="25"/>
        <v>0</v>
      </c>
      <c r="L168" s="244">
        <f t="shared" si="25"/>
        <v>3383125</v>
      </c>
      <c r="M168" s="244">
        <f t="shared" si="25"/>
        <v>816875</v>
      </c>
      <c r="N168" s="243" t="s">
        <v>656</v>
      </c>
      <c r="O168" s="219">
        <f>O172+O176</f>
        <v>100</v>
      </c>
      <c r="P168" s="250" t="s">
        <v>156</v>
      </c>
      <c r="Q168" s="250" t="s">
        <v>183</v>
      </c>
    </row>
    <row r="169" spans="2:17" ht="50.4" customHeight="1" x14ac:dyDescent="0.3">
      <c r="B169" s="271"/>
      <c r="C169" s="251"/>
      <c r="D169" s="283"/>
      <c r="E169" s="327"/>
      <c r="F169" s="251"/>
      <c r="G169" s="251"/>
      <c r="H169" s="251"/>
      <c r="I169" s="245"/>
      <c r="J169" s="332"/>
      <c r="K169" s="332"/>
      <c r="L169" s="245"/>
      <c r="M169" s="245"/>
      <c r="N169" s="243"/>
      <c r="O169" s="11" t="s">
        <v>29</v>
      </c>
      <c r="P169" s="251"/>
      <c r="Q169" s="251"/>
    </row>
    <row r="170" spans="2:17" ht="15.6" customHeight="1" x14ac:dyDescent="0.3">
      <c r="B170" s="271"/>
      <c r="C170" s="251"/>
      <c r="D170" s="283"/>
      <c r="E170" s="327"/>
      <c r="F170" s="251"/>
      <c r="G170" s="251"/>
      <c r="H170" s="251"/>
      <c r="I170" s="245"/>
      <c r="J170" s="332"/>
      <c r="K170" s="332"/>
      <c r="L170" s="245"/>
      <c r="M170" s="245"/>
      <c r="N170" s="243" t="s">
        <v>657</v>
      </c>
      <c r="O170" s="219">
        <f>O174+O178</f>
        <v>100</v>
      </c>
      <c r="P170" s="251"/>
      <c r="Q170" s="251"/>
    </row>
    <row r="171" spans="2:17" ht="48.6" customHeight="1" x14ac:dyDescent="0.3">
      <c r="B171" s="272"/>
      <c r="C171" s="251"/>
      <c r="D171" s="284"/>
      <c r="E171" s="328"/>
      <c r="F171" s="251"/>
      <c r="G171" s="251"/>
      <c r="H171" s="251"/>
      <c r="I171" s="246"/>
      <c r="J171" s="333"/>
      <c r="K171" s="333"/>
      <c r="L171" s="246"/>
      <c r="M171" s="246"/>
      <c r="N171" s="243"/>
      <c r="O171" s="11" t="s">
        <v>29</v>
      </c>
      <c r="P171" s="252"/>
      <c r="Q171" s="252"/>
    </row>
    <row r="172" spans="2:17" ht="15.6" customHeight="1" x14ac:dyDescent="0.3">
      <c r="B172" s="270" t="s">
        <v>658</v>
      </c>
      <c r="C172" s="251"/>
      <c r="D172" s="282" t="s">
        <v>474</v>
      </c>
      <c r="E172" s="282" t="s">
        <v>659</v>
      </c>
      <c r="F172" s="251"/>
      <c r="G172" s="251"/>
      <c r="H172" s="251"/>
      <c r="I172" s="244">
        <f t="shared" ref="I172" si="26">L172+M172</f>
        <v>3200000</v>
      </c>
      <c r="J172" s="247">
        <v>0</v>
      </c>
      <c r="K172" s="240">
        <v>0</v>
      </c>
      <c r="L172" s="240">
        <v>2683125</v>
      </c>
      <c r="M172" s="240">
        <v>516875</v>
      </c>
      <c r="N172" s="243" t="s">
        <v>656</v>
      </c>
      <c r="O172" s="24" t="s">
        <v>792</v>
      </c>
      <c r="P172" s="250" t="s">
        <v>185</v>
      </c>
      <c r="Q172" s="250" t="s">
        <v>795</v>
      </c>
    </row>
    <row r="173" spans="2:17" ht="50.4" customHeight="1" x14ac:dyDescent="0.3">
      <c r="B173" s="271"/>
      <c r="C173" s="251"/>
      <c r="D173" s="283"/>
      <c r="E173" s="327"/>
      <c r="F173" s="251"/>
      <c r="G173" s="251"/>
      <c r="H173" s="251"/>
      <c r="I173" s="245"/>
      <c r="J173" s="248"/>
      <c r="K173" s="241"/>
      <c r="L173" s="241"/>
      <c r="M173" s="241"/>
      <c r="N173" s="243"/>
      <c r="O173" s="11" t="s">
        <v>29</v>
      </c>
      <c r="P173" s="251"/>
      <c r="Q173" s="251"/>
    </row>
    <row r="174" spans="2:17" ht="15.6" customHeight="1" x14ac:dyDescent="0.3">
      <c r="B174" s="271"/>
      <c r="C174" s="251"/>
      <c r="D174" s="283"/>
      <c r="E174" s="327"/>
      <c r="F174" s="251"/>
      <c r="G174" s="251"/>
      <c r="H174" s="251"/>
      <c r="I174" s="245"/>
      <c r="J174" s="248"/>
      <c r="K174" s="241"/>
      <c r="L174" s="241"/>
      <c r="M174" s="241"/>
      <c r="N174" s="243" t="s">
        <v>657</v>
      </c>
      <c r="O174" s="24" t="s">
        <v>792</v>
      </c>
      <c r="P174" s="251"/>
      <c r="Q174" s="251"/>
    </row>
    <row r="175" spans="2:17" ht="46.8" customHeight="1" x14ac:dyDescent="0.3">
      <c r="B175" s="272"/>
      <c r="C175" s="251"/>
      <c r="D175" s="284"/>
      <c r="E175" s="328"/>
      <c r="F175" s="251"/>
      <c r="G175" s="251"/>
      <c r="H175" s="251"/>
      <c r="I175" s="246"/>
      <c r="J175" s="249"/>
      <c r="K175" s="242"/>
      <c r="L175" s="242"/>
      <c r="M175" s="242"/>
      <c r="N175" s="243"/>
      <c r="O175" s="11" t="s">
        <v>29</v>
      </c>
      <c r="P175" s="252"/>
      <c r="Q175" s="252"/>
    </row>
    <row r="176" spans="2:17" ht="15.6" customHeight="1" x14ac:dyDescent="0.3">
      <c r="B176" s="270" t="s">
        <v>660</v>
      </c>
      <c r="C176" s="251"/>
      <c r="D176" s="282" t="s">
        <v>477</v>
      </c>
      <c r="E176" s="282" t="s">
        <v>18</v>
      </c>
      <c r="F176" s="251"/>
      <c r="G176" s="251"/>
      <c r="H176" s="251"/>
      <c r="I176" s="244">
        <f t="shared" ref="I176" si="27">L176+M176</f>
        <v>1000000</v>
      </c>
      <c r="J176" s="247">
        <v>0</v>
      </c>
      <c r="K176" s="240">
        <v>0</v>
      </c>
      <c r="L176" s="240">
        <v>700000</v>
      </c>
      <c r="M176" s="240">
        <v>300000</v>
      </c>
      <c r="N176" s="243" t="s">
        <v>656</v>
      </c>
      <c r="O176" s="24" t="s">
        <v>192</v>
      </c>
      <c r="P176" s="250" t="s">
        <v>155</v>
      </c>
      <c r="Q176" s="250" t="s">
        <v>183</v>
      </c>
    </row>
    <row r="177" spans="2:17" ht="50.4" customHeight="1" x14ac:dyDescent="0.3">
      <c r="B177" s="271"/>
      <c r="C177" s="251"/>
      <c r="D177" s="283"/>
      <c r="E177" s="327"/>
      <c r="F177" s="251"/>
      <c r="G177" s="251"/>
      <c r="H177" s="251"/>
      <c r="I177" s="245"/>
      <c r="J177" s="248"/>
      <c r="K177" s="241"/>
      <c r="L177" s="241"/>
      <c r="M177" s="241"/>
      <c r="N177" s="243"/>
      <c r="O177" s="11" t="s">
        <v>29</v>
      </c>
      <c r="P177" s="251"/>
      <c r="Q177" s="251"/>
    </row>
    <row r="178" spans="2:17" ht="15.6" customHeight="1" x14ac:dyDescent="0.3">
      <c r="B178" s="271"/>
      <c r="C178" s="251"/>
      <c r="D178" s="283"/>
      <c r="E178" s="327"/>
      <c r="F178" s="251"/>
      <c r="G178" s="251"/>
      <c r="H178" s="251"/>
      <c r="I178" s="245"/>
      <c r="J178" s="248"/>
      <c r="K178" s="241"/>
      <c r="L178" s="241"/>
      <c r="M178" s="241"/>
      <c r="N178" s="243" t="s">
        <v>657</v>
      </c>
      <c r="O178" s="24" t="s">
        <v>192</v>
      </c>
      <c r="P178" s="251"/>
      <c r="Q178" s="251"/>
    </row>
    <row r="179" spans="2:17" ht="33.6" customHeight="1" x14ac:dyDescent="0.3">
      <c r="B179" s="272"/>
      <c r="C179" s="251"/>
      <c r="D179" s="284"/>
      <c r="E179" s="328"/>
      <c r="F179" s="251"/>
      <c r="G179" s="251"/>
      <c r="H179" s="252"/>
      <c r="I179" s="246"/>
      <c r="J179" s="249"/>
      <c r="K179" s="242"/>
      <c r="L179" s="242"/>
      <c r="M179" s="242"/>
      <c r="N179" s="243"/>
      <c r="O179" s="11" t="s">
        <v>29</v>
      </c>
      <c r="P179" s="252"/>
      <c r="Q179" s="252"/>
    </row>
    <row r="180" spans="2:17" ht="15.6" x14ac:dyDescent="0.3">
      <c r="B180" s="276" t="s">
        <v>661</v>
      </c>
      <c r="C180" s="276"/>
      <c r="D180" s="276"/>
      <c r="E180" s="276"/>
      <c r="F180" s="276"/>
      <c r="G180" s="276"/>
      <c r="H180" s="276"/>
      <c r="I180" s="208">
        <f>I88+I148+I168</f>
        <v>28726400.25</v>
      </c>
      <c r="J180" s="208">
        <f t="shared" ref="J180:M180" si="28">J88+J148+J168</f>
        <v>0</v>
      </c>
      <c r="K180" s="208">
        <f t="shared" si="28"/>
        <v>0</v>
      </c>
      <c r="L180" s="208">
        <f t="shared" si="28"/>
        <v>23841393.27</v>
      </c>
      <c r="M180" s="208">
        <f t="shared" si="28"/>
        <v>4885006.9800000004</v>
      </c>
      <c r="N180" s="277"/>
      <c r="O180" s="277"/>
      <c r="P180" s="277"/>
      <c r="Q180" s="278"/>
    </row>
    <row r="181" spans="2:17" ht="15.6" x14ac:dyDescent="0.3">
      <c r="B181" s="276" t="s">
        <v>535</v>
      </c>
      <c r="C181" s="276"/>
      <c r="D181" s="276"/>
      <c r="E181" s="276"/>
      <c r="F181" s="276"/>
      <c r="G181" s="276"/>
      <c r="H181" s="276"/>
      <c r="I181" s="207">
        <f>I82+I180</f>
        <v>40468747</v>
      </c>
      <c r="J181" s="208">
        <f t="shared" ref="J181:M181" si="29">J82+J180</f>
        <v>0</v>
      </c>
      <c r="K181" s="208">
        <f t="shared" si="29"/>
        <v>0</v>
      </c>
      <c r="L181" s="207">
        <f t="shared" si="29"/>
        <v>33017387.990000002</v>
      </c>
      <c r="M181" s="207">
        <f t="shared" si="29"/>
        <v>7451359.0100000007</v>
      </c>
      <c r="N181" s="329"/>
      <c r="O181" s="329"/>
      <c r="P181" s="329"/>
      <c r="Q181" s="330"/>
    </row>
    <row r="182" spans="2:17" ht="15.6" x14ac:dyDescent="0.3">
      <c r="B182" s="177"/>
      <c r="C182" s="177"/>
      <c r="D182" s="177"/>
      <c r="E182" s="177"/>
      <c r="F182" s="177"/>
      <c r="G182" s="177"/>
      <c r="H182" s="177"/>
      <c r="I182" s="136"/>
      <c r="J182" s="137"/>
      <c r="K182" s="137"/>
      <c r="L182" s="136"/>
      <c r="M182" s="136"/>
      <c r="N182" s="139"/>
      <c r="O182" s="139"/>
      <c r="P182" s="139"/>
      <c r="Q182" s="139"/>
    </row>
    <row r="183" spans="2:17" ht="15.6" x14ac:dyDescent="0.3">
      <c r="B183" s="254" t="s">
        <v>662</v>
      </c>
      <c r="C183" s="254"/>
      <c r="D183" s="254"/>
      <c r="E183" s="254"/>
      <c r="F183" s="254"/>
      <c r="G183" s="254"/>
      <c r="H183" s="254"/>
      <c r="I183" s="254"/>
      <c r="J183" s="254"/>
      <c r="K183" s="254"/>
      <c r="L183" s="254"/>
      <c r="M183" s="254"/>
      <c r="N183" s="17"/>
      <c r="O183" s="18"/>
      <c r="P183" s="19"/>
      <c r="Q183" s="17"/>
    </row>
    <row r="184" spans="2:17" ht="15.6" x14ac:dyDescent="0.3">
      <c r="B184" s="10" t="s">
        <v>3</v>
      </c>
      <c r="C184" s="262" t="s">
        <v>164</v>
      </c>
      <c r="D184" s="262"/>
      <c r="E184" s="262"/>
      <c r="F184" s="261" t="s">
        <v>165</v>
      </c>
      <c r="G184" s="261"/>
      <c r="H184" s="261"/>
      <c r="I184" s="261"/>
      <c r="J184" s="262" t="s">
        <v>166</v>
      </c>
      <c r="K184" s="261"/>
      <c r="L184" s="261"/>
      <c r="M184" s="261"/>
      <c r="N184" s="17"/>
      <c r="O184" s="15"/>
      <c r="P184" s="19"/>
      <c r="Q184" s="17"/>
    </row>
    <row r="185" spans="2:17" ht="15.6" x14ac:dyDescent="0.3">
      <c r="B185" s="4">
        <v>1</v>
      </c>
      <c r="C185" s="263">
        <v>2</v>
      </c>
      <c r="D185" s="263"/>
      <c r="E185" s="263"/>
      <c r="F185" s="263">
        <v>3</v>
      </c>
      <c r="G185" s="263"/>
      <c r="H185" s="263"/>
      <c r="I185" s="263"/>
      <c r="J185" s="263">
        <v>4</v>
      </c>
      <c r="K185" s="263"/>
      <c r="L185" s="263"/>
      <c r="M185" s="263"/>
      <c r="N185" s="17"/>
      <c r="O185" s="18"/>
      <c r="P185" s="19"/>
      <c r="Q185" s="17"/>
    </row>
    <row r="186" spans="2:17" ht="15.6" x14ac:dyDescent="0.3">
      <c r="B186" s="8"/>
      <c r="C186" s="275" t="s">
        <v>505</v>
      </c>
      <c r="D186" s="275"/>
      <c r="E186" s="275"/>
      <c r="F186" s="253"/>
      <c r="G186" s="253"/>
      <c r="H186" s="253"/>
      <c r="I186" s="253"/>
      <c r="J186" s="253"/>
      <c r="K186" s="253"/>
      <c r="L186" s="253"/>
      <c r="M186" s="253"/>
      <c r="N186" s="17"/>
      <c r="O186" s="15"/>
      <c r="P186" s="19"/>
      <c r="Q186" s="17"/>
    </row>
    <row r="187" spans="2:17" ht="15.6" x14ac:dyDescent="0.3">
      <c r="N187" s="17"/>
      <c r="O187" s="18"/>
      <c r="P187" s="19"/>
      <c r="Q187" s="17"/>
    </row>
    <row r="188" spans="2:17" ht="15.6" x14ac:dyDescent="0.3">
      <c r="B188" s="254" t="s">
        <v>663</v>
      </c>
      <c r="C188" s="254"/>
      <c r="D188" s="254"/>
      <c r="E188" s="254"/>
      <c r="F188" s="254"/>
      <c r="G188" s="254"/>
      <c r="H188" s="254"/>
      <c r="I188" s="254"/>
      <c r="J188" s="254"/>
      <c r="K188" s="254"/>
      <c r="L188" s="254"/>
      <c r="M188" s="254"/>
      <c r="N188" s="17"/>
      <c r="O188" s="15"/>
      <c r="P188" s="19"/>
      <c r="Q188" s="17"/>
    </row>
    <row r="189" spans="2:17" ht="15.6" x14ac:dyDescent="0.3">
      <c r="B189" s="10" t="s">
        <v>3</v>
      </c>
      <c r="C189" s="261" t="s">
        <v>167</v>
      </c>
      <c r="D189" s="261"/>
      <c r="E189" s="261"/>
      <c r="F189" s="261" t="s">
        <v>165</v>
      </c>
      <c r="G189" s="261"/>
      <c r="H189" s="261"/>
      <c r="I189" s="261"/>
      <c r="J189" s="262" t="s">
        <v>168</v>
      </c>
      <c r="K189" s="261"/>
      <c r="L189" s="261"/>
      <c r="M189" s="261"/>
      <c r="N189" s="17"/>
      <c r="O189" s="18"/>
      <c r="P189" s="19"/>
      <c r="Q189" s="17"/>
    </row>
    <row r="190" spans="2:17" ht="15.6" x14ac:dyDescent="0.3">
      <c r="B190" s="4">
        <v>1</v>
      </c>
      <c r="C190" s="263">
        <v>2</v>
      </c>
      <c r="D190" s="263"/>
      <c r="E190" s="263"/>
      <c r="F190" s="263">
        <v>3</v>
      </c>
      <c r="G190" s="263"/>
      <c r="H190" s="263"/>
      <c r="I190" s="263"/>
      <c r="J190" s="263">
        <v>4</v>
      </c>
      <c r="K190" s="263"/>
      <c r="L190" s="263"/>
      <c r="M190" s="263"/>
      <c r="N190" s="17"/>
      <c r="O190" s="15"/>
      <c r="P190" s="19"/>
      <c r="Q190" s="17"/>
    </row>
    <row r="191" spans="2:17" ht="49.8" customHeight="1" x14ac:dyDescent="0.3">
      <c r="B191" s="8"/>
      <c r="C191" s="273" t="s">
        <v>507</v>
      </c>
      <c r="D191" s="273"/>
      <c r="E191" s="273"/>
      <c r="F191" s="253"/>
      <c r="G191" s="253"/>
      <c r="H191" s="253"/>
      <c r="I191" s="253"/>
      <c r="J191" s="253"/>
      <c r="K191" s="253"/>
      <c r="L191" s="253"/>
      <c r="M191" s="253"/>
      <c r="N191" s="17"/>
      <c r="O191" s="14"/>
      <c r="P191" s="19"/>
      <c r="Q191" s="17"/>
    </row>
    <row r="192" spans="2:17" ht="15.6" x14ac:dyDescent="0.3">
      <c r="N192" s="17"/>
      <c r="O192" s="15"/>
      <c r="P192" s="19"/>
      <c r="Q192" s="17"/>
    </row>
    <row r="193" spans="2:13" ht="15.6" x14ac:dyDescent="0.3">
      <c r="B193" s="254" t="s">
        <v>169</v>
      </c>
      <c r="C193" s="254"/>
      <c r="D193" s="254"/>
    </row>
    <row r="194" spans="2:13" ht="15.6" x14ac:dyDescent="0.3">
      <c r="B194" s="10" t="s">
        <v>3</v>
      </c>
      <c r="C194" s="262" t="s">
        <v>170</v>
      </c>
      <c r="D194" s="262"/>
      <c r="E194" s="262"/>
      <c r="F194" s="255" t="s">
        <v>171</v>
      </c>
      <c r="G194" s="256"/>
      <c r="H194" s="256"/>
      <c r="I194" s="256"/>
      <c r="J194" s="256"/>
      <c r="K194" s="256"/>
      <c r="L194" s="256"/>
      <c r="M194" s="257"/>
    </row>
    <row r="195" spans="2:13" ht="15.6" x14ac:dyDescent="0.3">
      <c r="B195" s="4">
        <v>1</v>
      </c>
      <c r="C195" s="263">
        <v>2</v>
      </c>
      <c r="D195" s="263"/>
      <c r="E195" s="263"/>
      <c r="F195" s="258">
        <v>3</v>
      </c>
      <c r="G195" s="259"/>
      <c r="H195" s="259"/>
      <c r="I195" s="259"/>
      <c r="J195" s="259"/>
      <c r="K195" s="259"/>
      <c r="L195" s="259"/>
      <c r="M195" s="260"/>
    </row>
    <row r="196" spans="2:13" ht="48.6" customHeight="1" x14ac:dyDescent="0.3">
      <c r="B196" s="8" t="s">
        <v>15</v>
      </c>
      <c r="C196" s="273" t="s">
        <v>664</v>
      </c>
      <c r="D196" s="273"/>
      <c r="E196" s="273"/>
      <c r="F196" s="274" t="s">
        <v>665</v>
      </c>
      <c r="G196" s="265"/>
      <c r="H196" s="265"/>
      <c r="I196" s="265"/>
      <c r="J196" s="265"/>
      <c r="K196" s="265"/>
      <c r="L196" s="265"/>
      <c r="M196" s="266"/>
    </row>
    <row r="198" spans="2:13" ht="15.6" x14ac:dyDescent="0.3">
      <c r="B198" s="254" t="s">
        <v>666</v>
      </c>
      <c r="C198" s="254"/>
      <c r="D198" s="254"/>
      <c r="E198" s="254"/>
      <c r="F198" s="254"/>
      <c r="G198" s="254"/>
    </row>
    <row r="199" spans="2:13" ht="15.6" x14ac:dyDescent="0.3">
      <c r="B199" s="10" t="s">
        <v>3</v>
      </c>
      <c r="C199" s="255" t="s">
        <v>173</v>
      </c>
      <c r="D199" s="256"/>
      <c r="E199" s="256"/>
      <c r="F199" s="256"/>
      <c r="G199" s="256"/>
      <c r="H199" s="256"/>
      <c r="I199" s="256"/>
      <c r="J199" s="256"/>
      <c r="K199" s="256"/>
      <c r="L199" s="256"/>
      <c r="M199" s="257"/>
    </row>
    <row r="200" spans="2:13" ht="15.6" x14ac:dyDescent="0.3">
      <c r="B200" s="4">
        <v>1</v>
      </c>
      <c r="C200" s="258">
        <v>2</v>
      </c>
      <c r="D200" s="259"/>
      <c r="E200" s="259"/>
      <c r="F200" s="259"/>
      <c r="G200" s="259"/>
      <c r="H200" s="259"/>
      <c r="I200" s="259"/>
      <c r="J200" s="259"/>
      <c r="K200" s="259"/>
      <c r="L200" s="259"/>
      <c r="M200" s="260"/>
    </row>
    <row r="201" spans="2:13" ht="15.6" x14ac:dyDescent="0.3">
      <c r="B201" s="8"/>
      <c r="C201" s="264" t="s">
        <v>540</v>
      </c>
      <c r="D201" s="265"/>
      <c r="E201" s="265"/>
      <c r="F201" s="265"/>
      <c r="G201" s="265"/>
      <c r="H201" s="265"/>
      <c r="I201" s="265"/>
      <c r="J201" s="265"/>
      <c r="K201" s="265"/>
      <c r="L201" s="265"/>
      <c r="M201" s="266"/>
    </row>
  </sheetData>
  <mergeCells count="522">
    <mergeCell ref="P156:P159"/>
    <mergeCell ref="B180:H180"/>
    <mergeCell ref="N180:Q180"/>
    <mergeCell ref="N172:N173"/>
    <mergeCell ref="P172:P175"/>
    <mergeCell ref="Q172:Q175"/>
    <mergeCell ref="N174:N175"/>
    <mergeCell ref="B168:B171"/>
    <mergeCell ref="D168:D171"/>
    <mergeCell ref="E168:E171"/>
    <mergeCell ref="I168:I171"/>
    <mergeCell ref="J168:J171"/>
    <mergeCell ref="K168:K171"/>
    <mergeCell ref="L168:L171"/>
    <mergeCell ref="M168:M171"/>
    <mergeCell ref="N168:N169"/>
    <mergeCell ref="P168:P171"/>
    <mergeCell ref="I176:I179"/>
    <mergeCell ref="J176:J179"/>
    <mergeCell ref="H88:H179"/>
    <mergeCell ref="N144:N145"/>
    <mergeCell ref="P144:P147"/>
    <mergeCell ref="Q144:Q147"/>
    <mergeCell ref="N146:N147"/>
    <mergeCell ref="P152:P155"/>
    <mergeCell ref="Q152:Q155"/>
    <mergeCell ref="N154:N155"/>
    <mergeCell ref="B148:B151"/>
    <mergeCell ref="D148:D151"/>
    <mergeCell ref="E148:E151"/>
    <mergeCell ref="I148:I151"/>
    <mergeCell ref="J148:J151"/>
    <mergeCell ref="K148:K151"/>
    <mergeCell ref="L148:L151"/>
    <mergeCell ref="M148:M151"/>
    <mergeCell ref="N148:N149"/>
    <mergeCell ref="P148:P151"/>
    <mergeCell ref="N158:N159"/>
    <mergeCell ref="B144:B147"/>
    <mergeCell ref="D144:D147"/>
    <mergeCell ref="E144:E147"/>
    <mergeCell ref="I144:I147"/>
    <mergeCell ref="J144:J147"/>
    <mergeCell ref="K144:K147"/>
    <mergeCell ref="L144:L147"/>
    <mergeCell ref="M144:M147"/>
    <mergeCell ref="N152:N153"/>
    <mergeCell ref="D156:D159"/>
    <mergeCell ref="E156:E159"/>
    <mergeCell ref="I156:I159"/>
    <mergeCell ref="J156:J159"/>
    <mergeCell ref="K156:K159"/>
    <mergeCell ref="L156:L159"/>
    <mergeCell ref="M156:M159"/>
    <mergeCell ref="N156:N157"/>
    <mergeCell ref="B156:B159"/>
    <mergeCell ref="L160:L163"/>
    <mergeCell ref="M160:M163"/>
    <mergeCell ref="N160:N161"/>
    <mergeCell ref="P160:P163"/>
    <mergeCell ref="Q160:Q163"/>
    <mergeCell ref="N162:N163"/>
    <mergeCell ref="N170:N171"/>
    <mergeCell ref="B172:B175"/>
    <mergeCell ref="Q148:Q151"/>
    <mergeCell ref="N150:N151"/>
    <mergeCell ref="B152:B155"/>
    <mergeCell ref="D152:D155"/>
    <mergeCell ref="E152:E155"/>
    <mergeCell ref="I152:I155"/>
    <mergeCell ref="B160:B163"/>
    <mergeCell ref="E160:E163"/>
    <mergeCell ref="I160:I163"/>
    <mergeCell ref="J160:J163"/>
    <mergeCell ref="K160:K163"/>
    <mergeCell ref="J152:J155"/>
    <mergeCell ref="K152:K155"/>
    <mergeCell ref="L152:L155"/>
    <mergeCell ref="M152:M155"/>
    <mergeCell ref="Q156:Q159"/>
    <mergeCell ref="N176:N177"/>
    <mergeCell ref="P176:P179"/>
    <mergeCell ref="Q176:Q179"/>
    <mergeCell ref="N178:N179"/>
    <mergeCell ref="N164:N165"/>
    <mergeCell ref="P164:P167"/>
    <mergeCell ref="Q164:Q167"/>
    <mergeCell ref="N166:N167"/>
    <mergeCell ref="L164:L167"/>
    <mergeCell ref="M164:M167"/>
    <mergeCell ref="D172:D175"/>
    <mergeCell ref="E172:E175"/>
    <mergeCell ref="I172:I175"/>
    <mergeCell ref="J172:J175"/>
    <mergeCell ref="K172:K175"/>
    <mergeCell ref="L172:L175"/>
    <mergeCell ref="M172:M175"/>
    <mergeCell ref="B183:M183"/>
    <mergeCell ref="N140:N141"/>
    <mergeCell ref="B181:H181"/>
    <mergeCell ref="N181:Q181"/>
    <mergeCell ref="B176:B179"/>
    <mergeCell ref="D176:D179"/>
    <mergeCell ref="E176:E179"/>
    <mergeCell ref="K176:K179"/>
    <mergeCell ref="L176:L179"/>
    <mergeCell ref="M176:M179"/>
    <mergeCell ref="Q168:Q171"/>
    <mergeCell ref="B164:B167"/>
    <mergeCell ref="E164:E167"/>
    <mergeCell ref="I164:I167"/>
    <mergeCell ref="J164:J167"/>
    <mergeCell ref="K164:K167"/>
    <mergeCell ref="D160:D167"/>
    <mergeCell ref="P140:P143"/>
    <mergeCell ref="Q140:Q143"/>
    <mergeCell ref="N142:N143"/>
    <mergeCell ref="B140:B143"/>
    <mergeCell ref="D140:D143"/>
    <mergeCell ref="E140:E143"/>
    <mergeCell ref="I140:I143"/>
    <mergeCell ref="J140:J143"/>
    <mergeCell ref="K140:K143"/>
    <mergeCell ref="L140:L143"/>
    <mergeCell ref="M140:M143"/>
    <mergeCell ref="N136:N137"/>
    <mergeCell ref="P136:P139"/>
    <mergeCell ref="Q136:Q139"/>
    <mergeCell ref="N138:N139"/>
    <mergeCell ref="B128:B131"/>
    <mergeCell ref="D128:D131"/>
    <mergeCell ref="E128:E131"/>
    <mergeCell ref="I128:I131"/>
    <mergeCell ref="J128:J131"/>
    <mergeCell ref="K128:K131"/>
    <mergeCell ref="B136:B139"/>
    <mergeCell ref="D136:D139"/>
    <mergeCell ref="E136:E139"/>
    <mergeCell ref="I136:I139"/>
    <mergeCell ref="J136:J139"/>
    <mergeCell ref="K136:K139"/>
    <mergeCell ref="L136:L139"/>
    <mergeCell ref="M136:M139"/>
    <mergeCell ref="L128:L131"/>
    <mergeCell ref="M128:M131"/>
    <mergeCell ref="N132:N133"/>
    <mergeCell ref="P132:P135"/>
    <mergeCell ref="Q132:Q135"/>
    <mergeCell ref="N134:N135"/>
    <mergeCell ref="B132:B135"/>
    <mergeCell ref="D132:D135"/>
    <mergeCell ref="E132:E135"/>
    <mergeCell ref="I132:I135"/>
    <mergeCell ref="J132:J135"/>
    <mergeCell ref="K132:K135"/>
    <mergeCell ref="L132:L135"/>
    <mergeCell ref="M132:M135"/>
    <mergeCell ref="B88:B95"/>
    <mergeCell ref="B96:B99"/>
    <mergeCell ref="D96:D99"/>
    <mergeCell ref="E96:E99"/>
    <mergeCell ref="I96:I99"/>
    <mergeCell ref="J96:J99"/>
    <mergeCell ref="K96:K99"/>
    <mergeCell ref="L96:L99"/>
    <mergeCell ref="M96:M99"/>
    <mergeCell ref="B124:B127"/>
    <mergeCell ref="D124:D127"/>
    <mergeCell ref="E124:E127"/>
    <mergeCell ref="I124:I127"/>
    <mergeCell ref="J124:J127"/>
    <mergeCell ref="K124:K127"/>
    <mergeCell ref="L124:L127"/>
    <mergeCell ref="N128:N129"/>
    <mergeCell ref="P128:P131"/>
    <mergeCell ref="Q128:Q131"/>
    <mergeCell ref="N130:N131"/>
    <mergeCell ref="N90:N91"/>
    <mergeCell ref="N92:N93"/>
    <mergeCell ref="N120:N121"/>
    <mergeCell ref="P120:P123"/>
    <mergeCell ref="Q120:Q123"/>
    <mergeCell ref="N122:N123"/>
    <mergeCell ref="N124:N125"/>
    <mergeCell ref="P124:P127"/>
    <mergeCell ref="Q124:Q127"/>
    <mergeCell ref="N126:N127"/>
    <mergeCell ref="P112:P115"/>
    <mergeCell ref="Q112:Q115"/>
    <mergeCell ref="N114:N115"/>
    <mergeCell ref="N116:N117"/>
    <mergeCell ref="P116:P119"/>
    <mergeCell ref="Q116:Q119"/>
    <mergeCell ref="N96:N97"/>
    <mergeCell ref="N98:N99"/>
    <mergeCell ref="P104:P111"/>
    <mergeCell ref="Q104:Q111"/>
    <mergeCell ref="M116:M119"/>
    <mergeCell ref="B120:B123"/>
    <mergeCell ref="D120:D123"/>
    <mergeCell ref="E120:E123"/>
    <mergeCell ref="I120:I123"/>
    <mergeCell ref="J120:J123"/>
    <mergeCell ref="K120:K123"/>
    <mergeCell ref="L120:L123"/>
    <mergeCell ref="M120:M123"/>
    <mergeCell ref="N118:N119"/>
    <mergeCell ref="B112:B115"/>
    <mergeCell ref="D112:D115"/>
    <mergeCell ref="E112:E115"/>
    <mergeCell ref="I112:I115"/>
    <mergeCell ref="J112:J115"/>
    <mergeCell ref="K112:K115"/>
    <mergeCell ref="L112:L115"/>
    <mergeCell ref="M112:M115"/>
    <mergeCell ref="N112:N113"/>
    <mergeCell ref="C88:C179"/>
    <mergeCell ref="D88:D95"/>
    <mergeCell ref="E88:E95"/>
    <mergeCell ref="F88:F179"/>
    <mergeCell ref="G88:G179"/>
    <mergeCell ref="B116:B119"/>
    <mergeCell ref="N106:N107"/>
    <mergeCell ref="M124:M127"/>
    <mergeCell ref="D116:D119"/>
    <mergeCell ref="E116:E119"/>
    <mergeCell ref="I116:I119"/>
    <mergeCell ref="J116:J119"/>
    <mergeCell ref="K116:K119"/>
    <mergeCell ref="L116:L119"/>
    <mergeCell ref="P100:P103"/>
    <mergeCell ref="Q100:Q103"/>
    <mergeCell ref="N102:N103"/>
    <mergeCell ref="P96:P99"/>
    <mergeCell ref="Q96:Q99"/>
    <mergeCell ref="N108:N109"/>
    <mergeCell ref="B104:B111"/>
    <mergeCell ref="D104:D111"/>
    <mergeCell ref="E104:E111"/>
    <mergeCell ref="I104:I111"/>
    <mergeCell ref="J104:J111"/>
    <mergeCell ref="K104:K111"/>
    <mergeCell ref="L104:L111"/>
    <mergeCell ref="M104:M111"/>
    <mergeCell ref="N104:N105"/>
    <mergeCell ref="N110:N111"/>
    <mergeCell ref="B100:B103"/>
    <mergeCell ref="D100:D103"/>
    <mergeCell ref="E100:E103"/>
    <mergeCell ref="I100:I103"/>
    <mergeCell ref="J100:J103"/>
    <mergeCell ref="K100:K103"/>
    <mergeCell ref="L100:L103"/>
    <mergeCell ref="P84:P86"/>
    <mergeCell ref="Q84:Q86"/>
    <mergeCell ref="I85:I86"/>
    <mergeCell ref="J85:L85"/>
    <mergeCell ref="M85:M86"/>
    <mergeCell ref="N85:N86"/>
    <mergeCell ref="O85:O86"/>
    <mergeCell ref="I88:I95"/>
    <mergeCell ref="J88:J95"/>
    <mergeCell ref="K88:K95"/>
    <mergeCell ref="L88:L95"/>
    <mergeCell ref="M88:M95"/>
    <mergeCell ref="N88:N89"/>
    <mergeCell ref="N94:N95"/>
    <mergeCell ref="P88:P95"/>
    <mergeCell ref="Q88:Q95"/>
    <mergeCell ref="D84:D86"/>
    <mergeCell ref="E84:E86"/>
    <mergeCell ref="F84:F86"/>
    <mergeCell ref="G84:G86"/>
    <mergeCell ref="H84:H86"/>
    <mergeCell ref="I84:M84"/>
    <mergeCell ref="N84:O84"/>
    <mergeCell ref="M100:M103"/>
    <mergeCell ref="N100:N101"/>
    <mergeCell ref="Q74:Q77"/>
    <mergeCell ref="N76:N77"/>
    <mergeCell ref="B78:B81"/>
    <mergeCell ref="D78:D81"/>
    <mergeCell ref="E78:E81"/>
    <mergeCell ref="I78:I81"/>
    <mergeCell ref="J78:J81"/>
    <mergeCell ref="K78:K81"/>
    <mergeCell ref="L78:L81"/>
    <mergeCell ref="M78:M81"/>
    <mergeCell ref="N78:N79"/>
    <mergeCell ref="P78:P81"/>
    <mergeCell ref="Q78:Q81"/>
    <mergeCell ref="N80:N81"/>
    <mergeCell ref="C46:C81"/>
    <mergeCell ref="B74:B77"/>
    <mergeCell ref="D74:D77"/>
    <mergeCell ref="E74:E77"/>
    <mergeCell ref="E54:E57"/>
    <mergeCell ref="I50:I53"/>
    <mergeCell ref="J50:J53"/>
    <mergeCell ref="K50:K53"/>
    <mergeCell ref="P50:P53"/>
    <mergeCell ref="Q50:Q53"/>
    <mergeCell ref="C9:D9"/>
    <mergeCell ref="E9:G9"/>
    <mergeCell ref="H9:J9"/>
    <mergeCell ref="K9:M9"/>
    <mergeCell ref="I74:I77"/>
    <mergeCell ref="J74:J77"/>
    <mergeCell ref="F46:F81"/>
    <mergeCell ref="G46:G81"/>
    <mergeCell ref="C10:D11"/>
    <mergeCell ref="E10:G11"/>
    <mergeCell ref="H10:J10"/>
    <mergeCell ref="K10:M10"/>
    <mergeCell ref="H11:J11"/>
    <mergeCell ref="K11:M11"/>
    <mergeCell ref="K17:M17"/>
    <mergeCell ref="B20:G20"/>
    <mergeCell ref="B21:E21"/>
    <mergeCell ref="F21:H21"/>
    <mergeCell ref="B22:E22"/>
    <mergeCell ref="F22:H22"/>
    <mergeCell ref="B16:B17"/>
    <mergeCell ref="C16:D17"/>
    <mergeCell ref="E16:G17"/>
    <mergeCell ref="K74:K77"/>
    <mergeCell ref="B2:Q2"/>
    <mergeCell ref="F4:H4"/>
    <mergeCell ref="I4:N4"/>
    <mergeCell ref="B6:H6"/>
    <mergeCell ref="B7:B8"/>
    <mergeCell ref="C7:D8"/>
    <mergeCell ref="E7:G8"/>
    <mergeCell ref="H7:J8"/>
    <mergeCell ref="K7:N7"/>
    <mergeCell ref="K8:M8"/>
    <mergeCell ref="C14:D15"/>
    <mergeCell ref="E14:G15"/>
    <mergeCell ref="H14:J14"/>
    <mergeCell ref="K14:M14"/>
    <mergeCell ref="H15:J15"/>
    <mergeCell ref="K15:M15"/>
    <mergeCell ref="B10:B11"/>
    <mergeCell ref="B27:E27"/>
    <mergeCell ref="F27:H27"/>
    <mergeCell ref="B12:B13"/>
    <mergeCell ref="C12:D13"/>
    <mergeCell ref="E12:G13"/>
    <mergeCell ref="H12:J12"/>
    <mergeCell ref="K12:M12"/>
    <mergeCell ref="H13:J13"/>
    <mergeCell ref="K13:M13"/>
    <mergeCell ref="H16:J16"/>
    <mergeCell ref="K16:M16"/>
    <mergeCell ref="H17:J17"/>
    <mergeCell ref="B14:B15"/>
    <mergeCell ref="B28:E28"/>
    <mergeCell ref="F28:H28"/>
    <mergeCell ref="B30:E30"/>
    <mergeCell ref="F30:H30"/>
    <mergeCell ref="B23:E23"/>
    <mergeCell ref="F23:H23"/>
    <mergeCell ref="B24:E24"/>
    <mergeCell ref="F24:H24"/>
    <mergeCell ref="B25:E25"/>
    <mergeCell ref="F25:H25"/>
    <mergeCell ref="B26:E26"/>
    <mergeCell ref="F26:H26"/>
    <mergeCell ref="B29:E29"/>
    <mergeCell ref="F29:H29"/>
    <mergeCell ref="B35:E35"/>
    <mergeCell ref="F35:H35"/>
    <mergeCell ref="B36:E36"/>
    <mergeCell ref="F36:H36"/>
    <mergeCell ref="B37:E37"/>
    <mergeCell ref="F37:H37"/>
    <mergeCell ref="B31:E31"/>
    <mergeCell ref="F31:H31"/>
    <mergeCell ref="B32:E32"/>
    <mergeCell ref="F32:H32"/>
    <mergeCell ref="B33:E33"/>
    <mergeCell ref="F33:H33"/>
    <mergeCell ref="B34:E34"/>
    <mergeCell ref="F34:H34"/>
    <mergeCell ref="P54:P57"/>
    <mergeCell ref="Q54:Q57"/>
    <mergeCell ref="B38:E38"/>
    <mergeCell ref="F38:H38"/>
    <mergeCell ref="B39:E39"/>
    <mergeCell ref="F39:H39"/>
    <mergeCell ref="B41:H41"/>
    <mergeCell ref="B42:B44"/>
    <mergeCell ref="C42:C44"/>
    <mergeCell ref="D42:D44"/>
    <mergeCell ref="E42:E44"/>
    <mergeCell ref="F42:F44"/>
    <mergeCell ref="G42:G44"/>
    <mergeCell ref="H42:H44"/>
    <mergeCell ref="B50:B53"/>
    <mergeCell ref="D50:D53"/>
    <mergeCell ref="E50:E53"/>
    <mergeCell ref="H46:H81"/>
    <mergeCell ref="J62:J65"/>
    <mergeCell ref="K62:K65"/>
    <mergeCell ref="M62:M65"/>
    <mergeCell ref="L62:L65"/>
    <mergeCell ref="J66:J69"/>
    <mergeCell ref="L50:L53"/>
    <mergeCell ref="P46:P49"/>
    <mergeCell ref="Q46:Q49"/>
    <mergeCell ref="B46:B49"/>
    <mergeCell ref="D46:D49"/>
    <mergeCell ref="E46:E49"/>
    <mergeCell ref="I46:I49"/>
    <mergeCell ref="J46:J49"/>
    <mergeCell ref="K46:K49"/>
    <mergeCell ref="L46:L49"/>
    <mergeCell ref="M46:M49"/>
    <mergeCell ref="P42:P44"/>
    <mergeCell ref="Q42:Q44"/>
    <mergeCell ref="I43:I44"/>
    <mergeCell ref="J43:L43"/>
    <mergeCell ref="M43:M44"/>
    <mergeCell ref="N43:N44"/>
    <mergeCell ref="O43:O44"/>
    <mergeCell ref="I42:M42"/>
    <mergeCell ref="N42:O42"/>
    <mergeCell ref="B82:H82"/>
    <mergeCell ref="N82:Q82"/>
    <mergeCell ref="D58:D61"/>
    <mergeCell ref="D62:D65"/>
    <mergeCell ref="I54:I57"/>
    <mergeCell ref="J54:J57"/>
    <mergeCell ref="K54:K57"/>
    <mergeCell ref="L54:L57"/>
    <mergeCell ref="M54:M57"/>
    <mergeCell ref="D66:D69"/>
    <mergeCell ref="D70:D73"/>
    <mergeCell ref="E58:E61"/>
    <mergeCell ref="E62:E65"/>
    <mergeCell ref="E66:E69"/>
    <mergeCell ref="E70:E73"/>
    <mergeCell ref="B54:B57"/>
    <mergeCell ref="D54:D57"/>
    <mergeCell ref="P58:P61"/>
    <mergeCell ref="Q58:Q61"/>
    <mergeCell ref="N58:N59"/>
    <mergeCell ref="P74:P77"/>
    <mergeCell ref="P62:P65"/>
    <mergeCell ref="Q62:Q65"/>
    <mergeCell ref="N74:N75"/>
    <mergeCell ref="C201:M201"/>
    <mergeCell ref="B58:B61"/>
    <mergeCell ref="B62:B65"/>
    <mergeCell ref="B66:B69"/>
    <mergeCell ref="B70:B73"/>
    <mergeCell ref="B193:D193"/>
    <mergeCell ref="C194:E194"/>
    <mergeCell ref="F194:M194"/>
    <mergeCell ref="C195:E195"/>
    <mergeCell ref="F195:M195"/>
    <mergeCell ref="C196:E196"/>
    <mergeCell ref="F196:M196"/>
    <mergeCell ref="C190:E190"/>
    <mergeCell ref="F190:I190"/>
    <mergeCell ref="J190:M190"/>
    <mergeCell ref="C191:E191"/>
    <mergeCell ref="F191:I191"/>
    <mergeCell ref="J191:M191"/>
    <mergeCell ref="C186:E186"/>
    <mergeCell ref="F186:I186"/>
    <mergeCell ref="L74:L77"/>
    <mergeCell ref="M74:M77"/>
    <mergeCell ref="B84:B86"/>
    <mergeCell ref="C84:C86"/>
    <mergeCell ref="J186:M186"/>
    <mergeCell ref="B198:G198"/>
    <mergeCell ref="C199:M199"/>
    <mergeCell ref="C200:M200"/>
    <mergeCell ref="C189:E189"/>
    <mergeCell ref="F189:I189"/>
    <mergeCell ref="J189:M189"/>
    <mergeCell ref="C184:E184"/>
    <mergeCell ref="F184:I184"/>
    <mergeCell ref="J184:M184"/>
    <mergeCell ref="C185:E185"/>
    <mergeCell ref="F185:I185"/>
    <mergeCell ref="J185:M185"/>
    <mergeCell ref="B188:M188"/>
    <mergeCell ref="P66:P69"/>
    <mergeCell ref="Q66:Q69"/>
    <mergeCell ref="P70:P73"/>
    <mergeCell ref="Q70:Q73"/>
    <mergeCell ref="N62:N63"/>
    <mergeCell ref="N64:N65"/>
    <mergeCell ref="N66:N67"/>
    <mergeCell ref="N68:N69"/>
    <mergeCell ref="N70:N71"/>
    <mergeCell ref="N72:N73"/>
    <mergeCell ref="M50:M53"/>
    <mergeCell ref="N46:N47"/>
    <mergeCell ref="K66:K69"/>
    <mergeCell ref="L66:L69"/>
    <mergeCell ref="M66:M69"/>
    <mergeCell ref="I70:I73"/>
    <mergeCell ref="J58:J61"/>
    <mergeCell ref="K58:K61"/>
    <mergeCell ref="L58:L61"/>
    <mergeCell ref="M58:M61"/>
    <mergeCell ref="J70:J73"/>
    <mergeCell ref="K70:K73"/>
    <mergeCell ref="L70:L73"/>
    <mergeCell ref="M70:M73"/>
    <mergeCell ref="I58:I61"/>
    <mergeCell ref="I62:I65"/>
    <mergeCell ref="I66:I69"/>
    <mergeCell ref="N60:N61"/>
    <mergeCell ref="N54:N55"/>
    <mergeCell ref="N48:N49"/>
    <mergeCell ref="N50:N51"/>
    <mergeCell ref="N56:N57"/>
    <mergeCell ref="N52:N53"/>
  </mergeCells>
  <phoneticPr fontId="11" type="noConversion"/>
  <pageMargins left="0.70866141732283472" right="0.70866141732283472" top="0.74803149606299213" bottom="0.74803149606299213" header="0.31496062992125984" footer="0.31496062992125984"/>
  <pageSetup paperSize="9" scale="49" fitToHeight="0" orientation="landscape" r:id="rId1"/>
  <headerFooter scaleWithDoc="0">
    <oddHeader>&amp;C&amp;"Times New Roman,Regular"&amp;P</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02BD5-F2B6-4A8F-AC08-A24840875308}">
  <sheetPr>
    <pageSetUpPr fitToPage="1"/>
  </sheetPr>
  <dimension ref="A1:Q130"/>
  <sheetViews>
    <sheetView topLeftCell="A12" zoomScale="70" zoomScaleNormal="70" workbookViewId="0">
      <selection activeCell="Q109" sqref="Q109"/>
    </sheetView>
  </sheetViews>
  <sheetFormatPr defaultRowHeight="14.4" x14ac:dyDescent="0.3"/>
  <cols>
    <col min="2" max="2" width="24.21875" customWidth="1"/>
    <col min="3" max="3" width="12.88671875" customWidth="1"/>
    <col min="4" max="4" width="19.5546875" customWidth="1"/>
    <col min="5" max="5" width="18.44140625" customWidth="1"/>
    <col min="6" max="6" width="12" customWidth="1"/>
    <col min="7" max="7" width="19.109375" customWidth="1"/>
    <col min="8" max="8" width="13.5546875" customWidth="1"/>
    <col min="9" max="9" width="18.21875" customWidth="1"/>
    <col min="10" max="10" width="15.21875" customWidth="1"/>
    <col min="11" max="11" width="14.5546875" customWidth="1"/>
    <col min="12" max="13" width="17.21875" customWidth="1"/>
    <col min="14" max="14" width="44.5546875" customWidth="1"/>
    <col min="15" max="15" width="12.44140625" customWidth="1"/>
    <col min="16" max="16" width="16" customWidth="1"/>
    <col min="17" max="17" width="15.88671875" customWidth="1"/>
  </cols>
  <sheetData>
    <row r="1" spans="2:17" ht="15.6" x14ac:dyDescent="0.3">
      <c r="B1" s="7"/>
      <c r="C1" s="7"/>
      <c r="D1" s="7"/>
      <c r="E1" s="7"/>
      <c r="F1" s="7"/>
      <c r="G1" s="7"/>
      <c r="H1" s="7"/>
      <c r="I1" s="7"/>
      <c r="J1" s="7"/>
      <c r="K1" s="7"/>
      <c r="L1" s="7"/>
      <c r="M1" s="7"/>
      <c r="N1" s="7"/>
      <c r="O1" s="7"/>
      <c r="P1" s="7"/>
      <c r="Q1" s="7"/>
    </row>
    <row r="2" spans="2:17" ht="15.6" x14ac:dyDescent="0.3">
      <c r="B2" s="322" t="s">
        <v>194</v>
      </c>
      <c r="C2" s="322"/>
      <c r="D2" s="322"/>
      <c r="E2" s="322"/>
      <c r="F2" s="322"/>
      <c r="G2" s="322"/>
      <c r="H2" s="322"/>
      <c r="I2" s="322"/>
      <c r="J2" s="322"/>
      <c r="K2" s="322"/>
      <c r="L2" s="322"/>
      <c r="M2" s="322"/>
      <c r="N2" s="322"/>
      <c r="O2" s="322"/>
      <c r="P2" s="322"/>
      <c r="Q2" s="322"/>
    </row>
    <row r="3" spans="2:17" ht="15.6" x14ac:dyDescent="0.3">
      <c r="B3" s="6"/>
      <c r="C3" s="6"/>
      <c r="D3" s="6"/>
      <c r="E3" s="6"/>
      <c r="F3" s="6"/>
      <c r="G3" s="6"/>
      <c r="H3" s="6"/>
      <c r="I3" s="6"/>
      <c r="J3" s="6"/>
      <c r="K3" s="6"/>
      <c r="L3" s="6"/>
      <c r="M3" s="215"/>
      <c r="N3" s="6"/>
      <c r="O3" s="6"/>
      <c r="P3" s="6"/>
      <c r="Q3" s="6"/>
    </row>
    <row r="4" spans="2:17" ht="15.6" x14ac:dyDescent="0.3">
      <c r="B4" s="7"/>
      <c r="C4" s="7"/>
      <c r="D4" s="7"/>
      <c r="E4" s="7"/>
      <c r="F4" s="7"/>
      <c r="G4" s="323" t="str">
        <f>'III skyrius'!D15</f>
        <v>LT026-03-01-06</v>
      </c>
      <c r="H4" s="323"/>
      <c r="I4" s="374" t="str">
        <f>'III skyrius'!C15</f>
        <v>Šiaulių miesto integruota plėtra</v>
      </c>
      <c r="J4" s="374"/>
      <c r="K4" s="374"/>
      <c r="L4" s="374"/>
      <c r="M4" s="374"/>
      <c r="N4" s="374"/>
      <c r="O4" s="7"/>
      <c r="P4" s="7"/>
      <c r="Q4" s="7"/>
    </row>
    <row r="5" spans="2:17" ht="15.6" x14ac:dyDescent="0.3">
      <c r="B5" s="6"/>
      <c r="C5" s="6"/>
      <c r="D5" s="6"/>
      <c r="E5" s="6"/>
      <c r="F5" s="6"/>
      <c r="G5" s="6"/>
      <c r="H5" s="6"/>
      <c r="I5" s="6"/>
      <c r="J5" s="6"/>
      <c r="K5" s="6"/>
      <c r="L5" s="6"/>
      <c r="M5" s="6"/>
      <c r="N5" s="6"/>
      <c r="O5" s="6"/>
      <c r="P5" s="6"/>
      <c r="Q5" s="6"/>
    </row>
    <row r="6" spans="2:17" ht="15.6" x14ac:dyDescent="0.3">
      <c r="B6" s="298" t="s">
        <v>103</v>
      </c>
      <c r="C6" s="298"/>
      <c r="D6" s="298"/>
      <c r="E6" s="298"/>
      <c r="F6" s="298"/>
      <c r="G6" s="298"/>
      <c r="H6" s="298"/>
      <c r="I6" s="7"/>
      <c r="J6" s="7"/>
      <c r="K6" s="7"/>
      <c r="L6" s="7"/>
      <c r="M6" s="7"/>
      <c r="N6" s="7"/>
      <c r="O6" s="7"/>
      <c r="P6" s="7"/>
      <c r="Q6" s="7"/>
    </row>
    <row r="7" spans="2:17" ht="21.6" customHeight="1" x14ac:dyDescent="0.3">
      <c r="B7" s="261" t="s">
        <v>3</v>
      </c>
      <c r="C7" s="261" t="s">
        <v>104</v>
      </c>
      <c r="D7" s="261"/>
      <c r="E7" s="262" t="s">
        <v>105</v>
      </c>
      <c r="F7" s="262"/>
      <c r="G7" s="262"/>
      <c r="H7" s="262" t="s">
        <v>106</v>
      </c>
      <c r="I7" s="262"/>
      <c r="J7" s="262"/>
      <c r="K7" s="261" t="s">
        <v>107</v>
      </c>
      <c r="L7" s="261"/>
      <c r="M7" s="261"/>
      <c r="N7" s="261"/>
    </row>
    <row r="8" spans="2:17" ht="34.35" customHeight="1" x14ac:dyDescent="0.3">
      <c r="B8" s="261"/>
      <c r="C8" s="261"/>
      <c r="D8" s="261"/>
      <c r="E8" s="262"/>
      <c r="F8" s="262"/>
      <c r="G8" s="262"/>
      <c r="H8" s="262"/>
      <c r="I8" s="262"/>
      <c r="J8" s="262"/>
      <c r="K8" s="262" t="s">
        <v>108</v>
      </c>
      <c r="L8" s="262"/>
      <c r="M8" s="262"/>
      <c r="N8" s="3" t="s">
        <v>109</v>
      </c>
      <c r="O8" s="1"/>
      <c r="P8" s="1"/>
      <c r="Q8" s="1"/>
    </row>
    <row r="9" spans="2:17" ht="15.6" x14ac:dyDescent="0.3">
      <c r="B9" s="4">
        <v>1</v>
      </c>
      <c r="C9" s="263">
        <v>2</v>
      </c>
      <c r="D9" s="263"/>
      <c r="E9" s="263">
        <v>3</v>
      </c>
      <c r="F9" s="263"/>
      <c r="G9" s="263"/>
      <c r="H9" s="263">
        <v>4</v>
      </c>
      <c r="I9" s="263"/>
      <c r="J9" s="263"/>
      <c r="K9" s="263">
        <v>5</v>
      </c>
      <c r="L9" s="263"/>
      <c r="M9" s="263"/>
      <c r="N9" s="4">
        <v>6</v>
      </c>
    </row>
    <row r="10" spans="2:17" ht="15.6" customHeight="1" x14ac:dyDescent="0.3">
      <c r="B10" s="320" t="s">
        <v>15</v>
      </c>
      <c r="C10" s="305" t="s">
        <v>212</v>
      </c>
      <c r="D10" s="306"/>
      <c r="E10" s="309" t="s">
        <v>75</v>
      </c>
      <c r="F10" s="310"/>
      <c r="G10" s="311"/>
      <c r="H10" s="473">
        <v>0</v>
      </c>
      <c r="I10" s="474"/>
      <c r="J10" s="474"/>
      <c r="K10" s="473">
        <v>0</v>
      </c>
      <c r="L10" s="474"/>
      <c r="M10" s="474"/>
      <c r="N10" s="29">
        <f>O45</f>
        <v>852512</v>
      </c>
    </row>
    <row r="11" spans="2:17" ht="19.350000000000001" customHeight="1" x14ac:dyDescent="0.3">
      <c r="B11" s="321"/>
      <c r="C11" s="307"/>
      <c r="D11" s="308"/>
      <c r="E11" s="312"/>
      <c r="F11" s="313"/>
      <c r="G11" s="314"/>
      <c r="H11" s="470" t="s">
        <v>23</v>
      </c>
      <c r="I11" s="471"/>
      <c r="J11" s="472"/>
      <c r="K11" s="470" t="s">
        <v>21</v>
      </c>
      <c r="L11" s="471"/>
      <c r="M11" s="472"/>
      <c r="N11" s="22" t="s">
        <v>29</v>
      </c>
    </row>
    <row r="12" spans="2:17" ht="15.6" customHeight="1" x14ac:dyDescent="0.3">
      <c r="B12" s="320" t="s">
        <v>91</v>
      </c>
      <c r="C12" s="305" t="s">
        <v>215</v>
      </c>
      <c r="D12" s="306"/>
      <c r="E12" s="309" t="s">
        <v>73</v>
      </c>
      <c r="F12" s="310"/>
      <c r="G12" s="311"/>
      <c r="H12" s="473">
        <v>0</v>
      </c>
      <c r="I12" s="474"/>
      <c r="J12" s="474"/>
      <c r="K12" s="473">
        <v>0</v>
      </c>
      <c r="L12" s="474"/>
      <c r="M12" s="474"/>
      <c r="N12" s="29">
        <f>O47</f>
        <v>12</v>
      </c>
    </row>
    <row r="13" spans="2:17" ht="33.6" customHeight="1" x14ac:dyDescent="0.3">
      <c r="B13" s="321"/>
      <c r="C13" s="307"/>
      <c r="D13" s="308"/>
      <c r="E13" s="312"/>
      <c r="F13" s="313"/>
      <c r="G13" s="314"/>
      <c r="H13" s="470" t="s">
        <v>23</v>
      </c>
      <c r="I13" s="471"/>
      <c r="J13" s="472"/>
      <c r="K13" s="470" t="s">
        <v>21</v>
      </c>
      <c r="L13" s="471"/>
      <c r="M13" s="472"/>
      <c r="N13" s="22" t="str">
        <f t="shared" ref="N13:N15" si="0">O46</f>
        <v>(2029)</v>
      </c>
    </row>
    <row r="14" spans="2:17" ht="15.6" customHeight="1" x14ac:dyDescent="0.3">
      <c r="B14" s="320" t="s">
        <v>92</v>
      </c>
      <c r="C14" s="305" t="s">
        <v>667</v>
      </c>
      <c r="D14" s="306"/>
      <c r="E14" s="309" t="s">
        <v>220</v>
      </c>
      <c r="F14" s="310"/>
      <c r="G14" s="311"/>
      <c r="H14" s="473">
        <v>0</v>
      </c>
      <c r="I14" s="474"/>
      <c r="J14" s="474"/>
      <c r="K14" s="473">
        <v>0</v>
      </c>
      <c r="L14" s="474"/>
      <c r="M14" s="474"/>
      <c r="N14" s="150">
        <f>O49</f>
        <v>6.64</v>
      </c>
    </row>
    <row r="15" spans="2:17" ht="33.6" customHeight="1" x14ac:dyDescent="0.3">
      <c r="B15" s="321"/>
      <c r="C15" s="307"/>
      <c r="D15" s="308"/>
      <c r="E15" s="312"/>
      <c r="F15" s="313"/>
      <c r="G15" s="314"/>
      <c r="H15" s="470" t="s">
        <v>23</v>
      </c>
      <c r="I15" s="471"/>
      <c r="J15" s="472"/>
      <c r="K15" s="470" t="s">
        <v>21</v>
      </c>
      <c r="L15" s="471"/>
      <c r="M15" s="472"/>
      <c r="N15" s="22" t="str">
        <f t="shared" si="0"/>
        <v>(2029)</v>
      </c>
    </row>
    <row r="18" spans="2:8" ht="15.6" x14ac:dyDescent="0.3">
      <c r="B18" s="298" t="s">
        <v>117</v>
      </c>
      <c r="C18" s="298"/>
      <c r="D18" s="298"/>
      <c r="E18" s="298"/>
      <c r="F18" s="298"/>
      <c r="G18" s="298"/>
    </row>
    <row r="19" spans="2:8" ht="15.6" x14ac:dyDescent="0.3">
      <c r="B19" s="325" t="s">
        <v>118</v>
      </c>
      <c r="C19" s="325"/>
      <c r="D19" s="325"/>
      <c r="E19" s="325"/>
      <c r="F19" s="325" t="s">
        <v>119</v>
      </c>
      <c r="G19" s="325"/>
      <c r="H19" s="325"/>
    </row>
    <row r="20" spans="2:8" ht="15.6" x14ac:dyDescent="0.3">
      <c r="B20" s="326">
        <v>1</v>
      </c>
      <c r="C20" s="326"/>
      <c r="D20" s="326"/>
      <c r="E20" s="326"/>
      <c r="F20" s="326">
        <v>2</v>
      </c>
      <c r="G20" s="326"/>
      <c r="H20" s="326"/>
    </row>
    <row r="21" spans="2:8" ht="15.6" x14ac:dyDescent="0.3">
      <c r="B21" s="295" t="s">
        <v>120</v>
      </c>
      <c r="C21" s="295"/>
      <c r="D21" s="295"/>
      <c r="E21" s="295"/>
      <c r="F21" s="481">
        <f>F22+F25+F28+F31</f>
        <v>41322768.920000002</v>
      </c>
      <c r="G21" s="481"/>
      <c r="H21" s="481"/>
    </row>
    <row r="22" spans="2:8" ht="15.6" x14ac:dyDescent="0.3">
      <c r="B22" s="295" t="s">
        <v>121</v>
      </c>
      <c r="C22" s="295"/>
      <c r="D22" s="295"/>
      <c r="E22" s="295"/>
      <c r="F22" s="481">
        <f>F23</f>
        <v>4559869.57</v>
      </c>
      <c r="G22" s="481"/>
      <c r="H22" s="481"/>
    </row>
    <row r="23" spans="2:8" ht="48" customHeight="1" x14ac:dyDescent="0.3">
      <c r="B23" s="293" t="s">
        <v>668</v>
      </c>
      <c r="C23" s="293"/>
      <c r="D23" s="293"/>
      <c r="E23" s="293"/>
      <c r="F23" s="481">
        <f>J104</f>
        <v>4559869.57</v>
      </c>
      <c r="G23" s="481"/>
      <c r="H23" s="481"/>
    </row>
    <row r="24" spans="2:8" s="178" customFormat="1" ht="15.6" x14ac:dyDescent="0.3">
      <c r="B24" s="299" t="s">
        <v>517</v>
      </c>
      <c r="C24" s="300"/>
      <c r="D24" s="300"/>
      <c r="E24" s="301"/>
      <c r="F24" s="482"/>
      <c r="G24" s="483"/>
      <c r="H24" s="484"/>
    </row>
    <row r="25" spans="2:8" ht="31.35" customHeight="1" x14ac:dyDescent="0.3">
      <c r="B25" s="295" t="s">
        <v>122</v>
      </c>
      <c r="C25" s="295"/>
      <c r="D25" s="295"/>
      <c r="E25" s="295"/>
      <c r="F25" s="481">
        <f>F26</f>
        <v>0</v>
      </c>
      <c r="G25" s="481"/>
      <c r="H25" s="481"/>
    </row>
    <row r="26" spans="2:8" ht="32.4" customHeight="1" x14ac:dyDescent="0.3">
      <c r="B26" s="293" t="s">
        <v>458</v>
      </c>
      <c r="C26" s="293"/>
      <c r="D26" s="293"/>
      <c r="E26" s="293"/>
      <c r="F26" s="481">
        <f>K104</f>
        <v>0</v>
      </c>
      <c r="G26" s="481"/>
      <c r="H26" s="481"/>
    </row>
    <row r="27" spans="2:8" s="178" customFormat="1" ht="15.6" x14ac:dyDescent="0.3">
      <c r="B27" s="299" t="s">
        <v>517</v>
      </c>
      <c r="C27" s="300"/>
      <c r="D27" s="300"/>
      <c r="E27" s="301"/>
      <c r="F27" s="482"/>
      <c r="G27" s="483"/>
      <c r="H27" s="484"/>
    </row>
    <row r="28" spans="2:8" ht="15.6" x14ac:dyDescent="0.3">
      <c r="B28" s="295" t="s">
        <v>123</v>
      </c>
      <c r="C28" s="295"/>
      <c r="D28" s="295"/>
      <c r="E28" s="295"/>
      <c r="F28" s="481">
        <f>F29</f>
        <v>36762899.350000001</v>
      </c>
      <c r="G28" s="481"/>
      <c r="H28" s="481"/>
    </row>
    <row r="29" spans="2:8" ht="15.6" x14ac:dyDescent="0.3">
      <c r="B29" s="293" t="s">
        <v>459</v>
      </c>
      <c r="C29" s="293"/>
      <c r="D29" s="293"/>
      <c r="E29" s="293"/>
      <c r="F29" s="481">
        <f>L104</f>
        <v>36762899.350000001</v>
      </c>
      <c r="G29" s="481"/>
      <c r="H29" s="481"/>
    </row>
    <row r="30" spans="2:8" ht="15.6" x14ac:dyDescent="0.3">
      <c r="B30" s="299" t="s">
        <v>517</v>
      </c>
      <c r="C30" s="300"/>
      <c r="D30" s="300"/>
      <c r="E30" s="301"/>
      <c r="F30" s="482"/>
      <c r="G30" s="483"/>
      <c r="H30" s="484"/>
    </row>
    <row r="31" spans="2:8" ht="15.6" x14ac:dyDescent="0.3">
      <c r="B31" s="295" t="s">
        <v>125</v>
      </c>
      <c r="C31" s="295"/>
      <c r="D31" s="295"/>
      <c r="E31" s="295"/>
      <c r="F31" s="481">
        <f>F32</f>
        <v>0</v>
      </c>
      <c r="G31" s="481"/>
      <c r="H31" s="481"/>
    </row>
    <row r="32" spans="2:8" ht="15.6" x14ac:dyDescent="0.3">
      <c r="B32" s="293" t="s">
        <v>460</v>
      </c>
      <c r="C32" s="293"/>
      <c r="D32" s="293"/>
      <c r="E32" s="293"/>
      <c r="F32" s="481">
        <v>0</v>
      </c>
      <c r="G32" s="481"/>
      <c r="H32" s="481"/>
    </row>
    <row r="33" spans="2:17" ht="15.6" x14ac:dyDescent="0.3">
      <c r="B33" s="299" t="s">
        <v>517</v>
      </c>
      <c r="C33" s="300"/>
      <c r="D33" s="300"/>
      <c r="E33" s="301"/>
      <c r="F33" s="482"/>
      <c r="G33" s="483"/>
      <c r="H33" s="484"/>
    </row>
    <row r="34" spans="2:17" ht="15.6" x14ac:dyDescent="0.3">
      <c r="B34" s="295" t="s">
        <v>126</v>
      </c>
      <c r="C34" s="295"/>
      <c r="D34" s="295"/>
      <c r="E34" s="295"/>
      <c r="F34" s="481">
        <f>SUM(F35:H36)</f>
        <v>16485104.01</v>
      </c>
      <c r="G34" s="481"/>
      <c r="H34" s="481"/>
    </row>
    <row r="35" spans="2:17" ht="15.6" x14ac:dyDescent="0.3">
      <c r="B35" s="293" t="s">
        <v>127</v>
      </c>
      <c r="C35" s="293"/>
      <c r="D35" s="293"/>
      <c r="E35" s="293"/>
      <c r="F35" s="481">
        <f>M104</f>
        <v>16485104.01</v>
      </c>
      <c r="G35" s="481"/>
      <c r="H35" s="481"/>
    </row>
    <row r="36" spans="2:17" ht="15.6" x14ac:dyDescent="0.3">
      <c r="B36" s="293" t="s">
        <v>128</v>
      </c>
      <c r="C36" s="293"/>
      <c r="D36" s="293"/>
      <c r="E36" s="293"/>
      <c r="F36" s="481"/>
      <c r="G36" s="481"/>
      <c r="H36" s="481"/>
    </row>
    <row r="37" spans="2:17" ht="15.6" x14ac:dyDescent="0.3">
      <c r="B37" s="293" t="s">
        <v>129</v>
      </c>
      <c r="C37" s="293"/>
      <c r="D37" s="293"/>
      <c r="E37" s="293"/>
      <c r="F37" s="481">
        <v>0</v>
      </c>
      <c r="G37" s="481"/>
      <c r="H37" s="481"/>
    </row>
    <row r="38" spans="2:17" ht="15.6" x14ac:dyDescent="0.3">
      <c r="B38" s="295" t="s">
        <v>130</v>
      </c>
      <c r="C38" s="295"/>
      <c r="D38" s="295"/>
      <c r="E38" s="295"/>
      <c r="F38" s="481">
        <f>F21+F34</f>
        <v>57807872.93</v>
      </c>
      <c r="G38" s="481"/>
      <c r="H38" s="481"/>
    </row>
    <row r="39" spans="2:17" x14ac:dyDescent="0.3">
      <c r="F39" s="28"/>
      <c r="G39" s="28"/>
      <c r="H39" s="28"/>
    </row>
    <row r="40" spans="2:17" ht="15.6" x14ac:dyDescent="0.3">
      <c r="B40" s="298" t="s">
        <v>131</v>
      </c>
      <c r="C40" s="298"/>
      <c r="D40" s="298"/>
      <c r="E40" s="298"/>
      <c r="F40" s="298"/>
      <c r="G40" s="298"/>
      <c r="H40" s="298"/>
      <c r="I40" s="133"/>
      <c r="J40" s="133"/>
    </row>
    <row r="41" spans="2:17" ht="16.350000000000001" customHeight="1" x14ac:dyDescent="0.3">
      <c r="B41" s="367" t="s">
        <v>132</v>
      </c>
      <c r="C41" s="262" t="s">
        <v>133</v>
      </c>
      <c r="D41" s="262" t="s">
        <v>134</v>
      </c>
      <c r="E41" s="262" t="s">
        <v>135</v>
      </c>
      <c r="F41" s="262" t="s">
        <v>136</v>
      </c>
      <c r="G41" s="262" t="s">
        <v>137</v>
      </c>
      <c r="H41" s="262" t="s">
        <v>138</v>
      </c>
      <c r="I41" s="262" t="s">
        <v>139</v>
      </c>
      <c r="J41" s="262"/>
      <c r="K41" s="262"/>
      <c r="L41" s="262"/>
      <c r="M41" s="262"/>
      <c r="N41" s="262" t="s">
        <v>6</v>
      </c>
      <c r="O41" s="262"/>
      <c r="P41" s="262" t="s">
        <v>140</v>
      </c>
      <c r="Q41" s="262" t="s">
        <v>141</v>
      </c>
    </row>
    <row r="42" spans="2:17" ht="47.1" customHeight="1" x14ac:dyDescent="0.3">
      <c r="B42" s="368"/>
      <c r="C42" s="262"/>
      <c r="D42" s="262"/>
      <c r="E42" s="262"/>
      <c r="F42" s="262"/>
      <c r="G42" s="262"/>
      <c r="H42" s="262"/>
      <c r="I42" s="262" t="s">
        <v>88</v>
      </c>
      <c r="J42" s="262" t="s">
        <v>142</v>
      </c>
      <c r="K42" s="262"/>
      <c r="L42" s="262"/>
      <c r="M42" s="262" t="s">
        <v>143</v>
      </c>
      <c r="N42" s="262" t="s">
        <v>144</v>
      </c>
      <c r="O42" s="262" t="s">
        <v>145</v>
      </c>
      <c r="P42" s="262"/>
      <c r="Q42" s="262"/>
    </row>
    <row r="43" spans="2:17" ht="96" customHeight="1" x14ac:dyDescent="0.3">
      <c r="B43" s="369"/>
      <c r="C43" s="262"/>
      <c r="D43" s="262"/>
      <c r="E43" s="262"/>
      <c r="F43" s="262"/>
      <c r="G43" s="262"/>
      <c r="H43" s="262"/>
      <c r="I43" s="262"/>
      <c r="J43" s="3" t="s">
        <v>146</v>
      </c>
      <c r="K43" s="3" t="s">
        <v>147</v>
      </c>
      <c r="L43" s="3" t="s">
        <v>148</v>
      </c>
      <c r="M43" s="262"/>
      <c r="N43" s="262"/>
      <c r="O43" s="262"/>
      <c r="P43" s="262"/>
      <c r="Q43" s="262"/>
    </row>
    <row r="44" spans="2:17" ht="15.6" x14ac:dyDescent="0.3">
      <c r="B44" s="4">
        <v>1</v>
      </c>
      <c r="C44" s="4">
        <v>2</v>
      </c>
      <c r="D44" s="4">
        <v>3</v>
      </c>
      <c r="E44" s="4">
        <v>4</v>
      </c>
      <c r="F44" s="4">
        <v>5</v>
      </c>
      <c r="G44" s="4">
        <v>6</v>
      </c>
      <c r="H44" s="4">
        <v>7</v>
      </c>
      <c r="I44" s="4">
        <v>8</v>
      </c>
      <c r="J44" s="4">
        <v>9</v>
      </c>
      <c r="K44" s="4">
        <v>10</v>
      </c>
      <c r="L44" s="4">
        <v>11</v>
      </c>
      <c r="M44" s="4">
        <v>12</v>
      </c>
      <c r="N44" s="4">
        <v>13</v>
      </c>
      <c r="O44" s="4">
        <v>14</v>
      </c>
      <c r="P44" s="4">
        <v>15</v>
      </c>
      <c r="Q44" s="4">
        <v>16</v>
      </c>
    </row>
    <row r="45" spans="2:17" s="123" customFormat="1" ht="29.1" customHeight="1" x14ac:dyDescent="0.3">
      <c r="B45" s="279" t="s">
        <v>909</v>
      </c>
      <c r="C45" s="250" t="s">
        <v>149</v>
      </c>
      <c r="D45" s="488" t="s">
        <v>669</v>
      </c>
      <c r="E45" s="485" t="s">
        <v>18</v>
      </c>
      <c r="F45" s="250" t="s">
        <v>464</v>
      </c>
      <c r="G45" s="250" t="s">
        <v>586</v>
      </c>
      <c r="H45" s="250" t="s">
        <v>150</v>
      </c>
      <c r="I45" s="427">
        <f>SUM(I57:I103)</f>
        <v>57807872.93</v>
      </c>
      <c r="J45" s="427">
        <f>SUM(J57:J103)</f>
        <v>4559869.57</v>
      </c>
      <c r="K45" s="427">
        <f>SUM(K57:K103)</f>
        <v>0</v>
      </c>
      <c r="L45" s="427">
        <f>SUM(L57:L103)</f>
        <v>36762899.350000001</v>
      </c>
      <c r="M45" s="427">
        <f>SUM(M57:M103)</f>
        <v>16485104.01</v>
      </c>
      <c r="N45" s="279" t="s">
        <v>529</v>
      </c>
      <c r="O45" s="29">
        <f>O57+O63+O71+O75+O81+O67+O100</f>
        <v>852512</v>
      </c>
      <c r="P45" s="485" t="s">
        <v>154</v>
      </c>
      <c r="Q45" s="485" t="s">
        <v>191</v>
      </c>
    </row>
    <row r="46" spans="2:17" s="123" customFormat="1" ht="17.399999999999999" customHeight="1" x14ac:dyDescent="0.3">
      <c r="B46" s="280"/>
      <c r="C46" s="251"/>
      <c r="D46" s="489"/>
      <c r="E46" s="486"/>
      <c r="F46" s="251"/>
      <c r="G46" s="251"/>
      <c r="H46" s="251"/>
      <c r="I46" s="428"/>
      <c r="J46" s="428"/>
      <c r="K46" s="428"/>
      <c r="L46" s="428"/>
      <c r="M46" s="428"/>
      <c r="N46" s="281"/>
      <c r="O46" s="22" t="s">
        <v>29</v>
      </c>
      <c r="P46" s="486"/>
      <c r="Q46" s="486"/>
    </row>
    <row r="47" spans="2:17" s="123" customFormat="1" ht="23.1" customHeight="1" x14ac:dyDescent="0.3">
      <c r="B47" s="280"/>
      <c r="C47" s="251"/>
      <c r="D47" s="489"/>
      <c r="E47" s="486"/>
      <c r="F47" s="251"/>
      <c r="G47" s="251"/>
      <c r="H47" s="251"/>
      <c r="I47" s="428"/>
      <c r="J47" s="428"/>
      <c r="K47" s="428"/>
      <c r="L47" s="428"/>
      <c r="M47" s="428"/>
      <c r="N47" s="279" t="s">
        <v>670</v>
      </c>
      <c r="O47" s="29">
        <f>O85</f>
        <v>12</v>
      </c>
      <c r="P47" s="486"/>
      <c r="Q47" s="486"/>
    </row>
    <row r="48" spans="2:17" s="123" customFormat="1" ht="27" customHeight="1" x14ac:dyDescent="0.3">
      <c r="B48" s="280"/>
      <c r="C48" s="251"/>
      <c r="D48" s="489"/>
      <c r="E48" s="486"/>
      <c r="F48" s="251"/>
      <c r="G48" s="251"/>
      <c r="H48" s="251"/>
      <c r="I48" s="428"/>
      <c r="J48" s="428"/>
      <c r="K48" s="428"/>
      <c r="L48" s="428"/>
      <c r="M48" s="428"/>
      <c r="N48" s="281"/>
      <c r="O48" s="22" t="s">
        <v>29</v>
      </c>
      <c r="P48" s="486"/>
      <c r="Q48" s="486"/>
    </row>
    <row r="49" spans="2:17" s="123" customFormat="1" ht="22.8" customHeight="1" x14ac:dyDescent="0.3">
      <c r="B49" s="280"/>
      <c r="C49" s="251"/>
      <c r="D49" s="489"/>
      <c r="E49" s="486"/>
      <c r="F49" s="251"/>
      <c r="G49" s="251"/>
      <c r="H49" s="251"/>
      <c r="I49" s="428"/>
      <c r="J49" s="428"/>
      <c r="K49" s="428"/>
      <c r="L49" s="428"/>
      <c r="M49" s="428"/>
      <c r="N49" s="279" t="s">
        <v>671</v>
      </c>
      <c r="O49" s="150">
        <f>O91</f>
        <v>6.64</v>
      </c>
      <c r="P49" s="486"/>
      <c r="Q49" s="486"/>
    </row>
    <row r="50" spans="2:17" s="123" customFormat="1" ht="27" customHeight="1" x14ac:dyDescent="0.3">
      <c r="B50" s="280"/>
      <c r="C50" s="251"/>
      <c r="D50" s="489"/>
      <c r="E50" s="486"/>
      <c r="F50" s="251"/>
      <c r="G50" s="251"/>
      <c r="H50" s="251"/>
      <c r="I50" s="428"/>
      <c r="J50" s="428"/>
      <c r="K50" s="428"/>
      <c r="L50" s="428"/>
      <c r="M50" s="428"/>
      <c r="N50" s="281"/>
      <c r="O50" s="22" t="s">
        <v>29</v>
      </c>
      <c r="P50" s="486"/>
      <c r="Q50" s="486"/>
    </row>
    <row r="51" spans="2:17" s="123" customFormat="1" ht="22.8" customHeight="1" x14ac:dyDescent="0.3">
      <c r="B51" s="280"/>
      <c r="C51" s="251"/>
      <c r="D51" s="489"/>
      <c r="E51" s="486"/>
      <c r="F51" s="251"/>
      <c r="G51" s="251"/>
      <c r="H51" s="251"/>
      <c r="I51" s="428"/>
      <c r="J51" s="428"/>
      <c r="K51" s="428"/>
      <c r="L51" s="428"/>
      <c r="M51" s="428"/>
      <c r="N51" s="279" t="s">
        <v>672</v>
      </c>
      <c r="O51" s="29">
        <f>O59+O77</f>
        <v>14517</v>
      </c>
      <c r="P51" s="486"/>
      <c r="Q51" s="486"/>
    </row>
    <row r="52" spans="2:17" s="123" customFormat="1" ht="61.2" customHeight="1" x14ac:dyDescent="0.3">
      <c r="B52" s="280"/>
      <c r="C52" s="251"/>
      <c r="D52" s="489"/>
      <c r="E52" s="486"/>
      <c r="F52" s="251"/>
      <c r="G52" s="251"/>
      <c r="H52" s="251"/>
      <c r="I52" s="428"/>
      <c r="J52" s="428"/>
      <c r="K52" s="428"/>
      <c r="L52" s="428"/>
      <c r="M52" s="428"/>
      <c r="N52" s="281"/>
      <c r="O52" s="22" t="s">
        <v>29</v>
      </c>
      <c r="P52" s="486"/>
      <c r="Q52" s="486"/>
    </row>
    <row r="53" spans="2:17" s="123" customFormat="1" ht="22.8" customHeight="1" x14ac:dyDescent="0.3">
      <c r="B53" s="280"/>
      <c r="C53" s="251"/>
      <c r="D53" s="489"/>
      <c r="E53" s="486"/>
      <c r="F53" s="251"/>
      <c r="G53" s="251"/>
      <c r="H53" s="251"/>
      <c r="I53" s="428"/>
      <c r="J53" s="428"/>
      <c r="K53" s="428"/>
      <c r="L53" s="428"/>
      <c r="M53" s="428"/>
      <c r="N53" s="279" t="s">
        <v>530</v>
      </c>
      <c r="O53" s="29">
        <f>O65+O61+O69+O73+O79+O83+O87+O93+O102</f>
        <v>9</v>
      </c>
      <c r="P53" s="486"/>
      <c r="Q53" s="486"/>
    </row>
    <row r="54" spans="2:17" s="123" customFormat="1" ht="27" customHeight="1" x14ac:dyDescent="0.3">
      <c r="B54" s="280"/>
      <c r="C54" s="251"/>
      <c r="D54" s="489"/>
      <c r="E54" s="486"/>
      <c r="F54" s="251"/>
      <c r="G54" s="251"/>
      <c r="H54" s="251"/>
      <c r="I54" s="428"/>
      <c r="J54" s="428"/>
      <c r="K54" s="428"/>
      <c r="L54" s="428"/>
      <c r="M54" s="428"/>
      <c r="N54" s="281"/>
      <c r="O54" s="22" t="s">
        <v>29</v>
      </c>
      <c r="P54" s="486"/>
      <c r="Q54" s="486"/>
    </row>
    <row r="55" spans="2:17" s="123" customFormat="1" ht="23.1" customHeight="1" x14ac:dyDescent="0.3">
      <c r="B55" s="280"/>
      <c r="C55" s="251"/>
      <c r="D55" s="489"/>
      <c r="E55" s="486"/>
      <c r="F55" s="251"/>
      <c r="G55" s="251"/>
      <c r="H55" s="251"/>
      <c r="I55" s="428"/>
      <c r="J55" s="428"/>
      <c r="K55" s="428"/>
      <c r="L55" s="428"/>
      <c r="M55" s="428"/>
      <c r="N55" s="279" t="s">
        <v>673</v>
      </c>
      <c r="O55" s="29">
        <f>O89+O95</f>
        <v>147884</v>
      </c>
      <c r="P55" s="486"/>
      <c r="Q55" s="486"/>
    </row>
    <row r="56" spans="2:17" s="123" customFormat="1" ht="15" customHeight="1" x14ac:dyDescent="0.3">
      <c r="B56" s="281"/>
      <c r="C56" s="251"/>
      <c r="D56" s="490"/>
      <c r="E56" s="487"/>
      <c r="F56" s="251"/>
      <c r="G56" s="251"/>
      <c r="H56" s="251"/>
      <c r="I56" s="429"/>
      <c r="J56" s="429"/>
      <c r="K56" s="429"/>
      <c r="L56" s="429"/>
      <c r="M56" s="429"/>
      <c r="N56" s="281"/>
      <c r="O56" s="22" t="s">
        <v>29</v>
      </c>
      <c r="P56" s="487"/>
      <c r="Q56" s="487"/>
    </row>
    <row r="57" spans="2:17" s="123" customFormat="1" ht="17.100000000000001" customHeight="1" x14ac:dyDescent="0.3">
      <c r="B57" s="279" t="s">
        <v>674</v>
      </c>
      <c r="C57" s="251"/>
      <c r="D57" s="279" t="s">
        <v>669</v>
      </c>
      <c r="E57" s="250" t="s">
        <v>18</v>
      </c>
      <c r="F57" s="251"/>
      <c r="G57" s="251"/>
      <c r="H57" s="251"/>
      <c r="I57" s="244">
        <f>SUM(J57:M57)</f>
        <v>18079544.800000001</v>
      </c>
      <c r="J57" s="247">
        <v>2136618.9300000002</v>
      </c>
      <c r="K57" s="240">
        <v>0</v>
      </c>
      <c r="L57" s="240">
        <v>9989385</v>
      </c>
      <c r="M57" s="240">
        <v>5953540.8700000001</v>
      </c>
      <c r="N57" s="279" t="s">
        <v>529</v>
      </c>
      <c r="O57" s="12">
        <v>220000</v>
      </c>
      <c r="P57" s="250" t="s">
        <v>154</v>
      </c>
      <c r="Q57" s="250" t="s">
        <v>191</v>
      </c>
    </row>
    <row r="58" spans="2:17" s="123" customFormat="1" ht="17.399999999999999" customHeight="1" x14ac:dyDescent="0.3">
      <c r="B58" s="280"/>
      <c r="C58" s="251"/>
      <c r="D58" s="280"/>
      <c r="E58" s="251"/>
      <c r="F58" s="251"/>
      <c r="G58" s="251"/>
      <c r="H58" s="251"/>
      <c r="I58" s="245"/>
      <c r="J58" s="248"/>
      <c r="K58" s="241"/>
      <c r="L58" s="241"/>
      <c r="M58" s="241"/>
      <c r="N58" s="281"/>
      <c r="O58" s="11" t="s">
        <v>29</v>
      </c>
      <c r="P58" s="251"/>
      <c r="Q58" s="251"/>
    </row>
    <row r="59" spans="2:17" s="123" customFormat="1" ht="20.100000000000001" customHeight="1" x14ac:dyDescent="0.3">
      <c r="B59" s="280"/>
      <c r="C59" s="251"/>
      <c r="D59" s="280"/>
      <c r="E59" s="251"/>
      <c r="F59" s="251"/>
      <c r="G59" s="251"/>
      <c r="H59" s="251"/>
      <c r="I59" s="245"/>
      <c r="J59" s="248"/>
      <c r="K59" s="241"/>
      <c r="L59" s="241"/>
      <c r="M59" s="241"/>
      <c r="N59" s="279" t="s">
        <v>672</v>
      </c>
      <c r="O59" s="13">
        <v>11745</v>
      </c>
      <c r="P59" s="251"/>
      <c r="Q59" s="251"/>
    </row>
    <row r="60" spans="2:17" s="123" customFormat="1" ht="63.6" customHeight="1" x14ac:dyDescent="0.3">
      <c r="B60" s="280"/>
      <c r="C60" s="251"/>
      <c r="D60" s="280"/>
      <c r="E60" s="251"/>
      <c r="F60" s="251"/>
      <c r="G60" s="251"/>
      <c r="H60" s="251"/>
      <c r="I60" s="245"/>
      <c r="J60" s="248"/>
      <c r="K60" s="241"/>
      <c r="L60" s="241"/>
      <c r="M60" s="241"/>
      <c r="N60" s="281"/>
      <c r="O60" s="11" t="s">
        <v>29</v>
      </c>
      <c r="P60" s="251"/>
      <c r="Q60" s="251"/>
    </row>
    <row r="61" spans="2:17" s="123" customFormat="1" ht="19.8" customHeight="1" x14ac:dyDescent="0.3">
      <c r="B61" s="280"/>
      <c r="C61" s="251"/>
      <c r="D61" s="280"/>
      <c r="E61" s="251"/>
      <c r="F61" s="251"/>
      <c r="G61" s="251"/>
      <c r="H61" s="251"/>
      <c r="I61" s="245"/>
      <c r="J61" s="248"/>
      <c r="K61" s="241"/>
      <c r="L61" s="241"/>
      <c r="M61" s="241"/>
      <c r="N61" s="279" t="s">
        <v>530</v>
      </c>
      <c r="O61" s="13">
        <v>1</v>
      </c>
      <c r="P61" s="251"/>
      <c r="Q61" s="251"/>
    </row>
    <row r="62" spans="2:17" s="123" customFormat="1" ht="19.8" customHeight="1" x14ac:dyDescent="0.3">
      <c r="B62" s="281"/>
      <c r="C62" s="251"/>
      <c r="D62" s="281"/>
      <c r="E62" s="252"/>
      <c r="F62" s="251"/>
      <c r="G62" s="251"/>
      <c r="H62" s="251"/>
      <c r="I62" s="246"/>
      <c r="J62" s="249"/>
      <c r="K62" s="242"/>
      <c r="L62" s="242"/>
      <c r="M62" s="242"/>
      <c r="N62" s="281"/>
      <c r="O62" s="11" t="s">
        <v>29</v>
      </c>
      <c r="P62" s="252"/>
      <c r="Q62" s="252"/>
    </row>
    <row r="63" spans="2:17" s="123" customFormat="1" ht="20.100000000000001" customHeight="1" x14ac:dyDescent="0.3">
      <c r="B63" s="279" t="s">
        <v>675</v>
      </c>
      <c r="C63" s="251"/>
      <c r="D63" s="279" t="s">
        <v>481</v>
      </c>
      <c r="E63" s="279" t="s">
        <v>676</v>
      </c>
      <c r="F63" s="251"/>
      <c r="G63" s="251"/>
      <c r="H63" s="251"/>
      <c r="I63" s="244">
        <f>SUM(J63:M66)</f>
        <v>3438171.42</v>
      </c>
      <c r="J63" s="479">
        <v>0</v>
      </c>
      <c r="K63" s="240">
        <v>0</v>
      </c>
      <c r="L63" s="244">
        <v>2922445.7</v>
      </c>
      <c r="M63" s="244">
        <v>515725.72</v>
      </c>
      <c r="N63" s="279" t="s">
        <v>529</v>
      </c>
      <c r="O63" s="13">
        <v>107300</v>
      </c>
      <c r="P63" s="250" t="s">
        <v>159</v>
      </c>
      <c r="Q63" s="250" t="s">
        <v>191</v>
      </c>
    </row>
    <row r="64" spans="2:17" s="123" customFormat="1" ht="46.2" customHeight="1" x14ac:dyDescent="0.3">
      <c r="B64" s="280"/>
      <c r="C64" s="251"/>
      <c r="D64" s="280"/>
      <c r="E64" s="280"/>
      <c r="F64" s="251"/>
      <c r="G64" s="251"/>
      <c r="H64" s="251"/>
      <c r="I64" s="245"/>
      <c r="J64" s="480"/>
      <c r="K64" s="241"/>
      <c r="L64" s="245"/>
      <c r="M64" s="245"/>
      <c r="N64" s="281"/>
      <c r="O64" s="11" t="s">
        <v>29</v>
      </c>
      <c r="P64" s="251"/>
      <c r="Q64" s="251"/>
    </row>
    <row r="65" spans="2:17" s="123" customFormat="1" ht="29.4" customHeight="1" x14ac:dyDescent="0.3">
      <c r="B65" s="280"/>
      <c r="C65" s="251"/>
      <c r="D65" s="280"/>
      <c r="E65" s="280"/>
      <c r="F65" s="251"/>
      <c r="G65" s="251"/>
      <c r="H65" s="251"/>
      <c r="I65" s="245"/>
      <c r="J65" s="480"/>
      <c r="K65" s="241"/>
      <c r="L65" s="245"/>
      <c r="M65" s="245"/>
      <c r="N65" s="279" t="s">
        <v>530</v>
      </c>
      <c r="O65" s="13">
        <v>1</v>
      </c>
      <c r="P65" s="251"/>
      <c r="Q65" s="251"/>
    </row>
    <row r="66" spans="2:17" s="123" customFormat="1" ht="38.4" customHeight="1" x14ac:dyDescent="0.3">
      <c r="B66" s="280"/>
      <c r="C66" s="251"/>
      <c r="D66" s="280"/>
      <c r="E66" s="280"/>
      <c r="F66" s="251"/>
      <c r="G66" s="251"/>
      <c r="H66" s="251"/>
      <c r="I66" s="245"/>
      <c r="J66" s="480"/>
      <c r="K66" s="241"/>
      <c r="L66" s="245"/>
      <c r="M66" s="245"/>
      <c r="N66" s="281"/>
      <c r="O66" s="11" t="s">
        <v>29</v>
      </c>
      <c r="P66" s="251"/>
      <c r="Q66" s="251"/>
    </row>
    <row r="67" spans="2:17" s="123" customFormat="1" ht="20.100000000000001" customHeight="1" x14ac:dyDescent="0.3">
      <c r="B67" s="279" t="s">
        <v>677</v>
      </c>
      <c r="C67" s="251"/>
      <c r="D67" s="279" t="s">
        <v>481</v>
      </c>
      <c r="E67" s="279" t="s">
        <v>678</v>
      </c>
      <c r="F67" s="251"/>
      <c r="G67" s="251"/>
      <c r="H67" s="251"/>
      <c r="I67" s="244">
        <f>SUM(J67:M70)</f>
        <v>3000000</v>
      </c>
      <c r="J67" s="479">
        <v>0</v>
      </c>
      <c r="K67" s="240">
        <v>0</v>
      </c>
      <c r="L67" s="244">
        <v>2550000</v>
      </c>
      <c r="M67" s="244">
        <v>450000</v>
      </c>
      <c r="N67" s="279" t="s">
        <v>529</v>
      </c>
      <c r="O67" s="13">
        <v>77700</v>
      </c>
      <c r="P67" s="250" t="s">
        <v>156</v>
      </c>
      <c r="Q67" s="250" t="s">
        <v>191</v>
      </c>
    </row>
    <row r="68" spans="2:17" s="123" customFormat="1" ht="46.2" customHeight="1" x14ac:dyDescent="0.3">
      <c r="B68" s="280"/>
      <c r="C68" s="251"/>
      <c r="D68" s="280"/>
      <c r="E68" s="280"/>
      <c r="F68" s="251"/>
      <c r="G68" s="251"/>
      <c r="H68" s="251"/>
      <c r="I68" s="245"/>
      <c r="J68" s="480"/>
      <c r="K68" s="241"/>
      <c r="L68" s="245"/>
      <c r="M68" s="245"/>
      <c r="N68" s="281"/>
      <c r="O68" s="11" t="s">
        <v>29</v>
      </c>
      <c r="P68" s="251"/>
      <c r="Q68" s="251"/>
    </row>
    <row r="69" spans="2:17" s="123" customFormat="1" ht="29.4" customHeight="1" x14ac:dyDescent="0.3">
      <c r="B69" s="280"/>
      <c r="C69" s="251"/>
      <c r="D69" s="280"/>
      <c r="E69" s="280"/>
      <c r="F69" s="251"/>
      <c r="G69" s="251"/>
      <c r="H69" s="251"/>
      <c r="I69" s="245"/>
      <c r="J69" s="480"/>
      <c r="K69" s="241"/>
      <c r="L69" s="245"/>
      <c r="M69" s="245"/>
      <c r="N69" s="279" t="s">
        <v>530</v>
      </c>
      <c r="O69" s="13">
        <v>1</v>
      </c>
      <c r="P69" s="251"/>
      <c r="Q69" s="251"/>
    </row>
    <row r="70" spans="2:17" s="123" customFormat="1" ht="38.4" customHeight="1" x14ac:dyDescent="0.3">
      <c r="B70" s="280"/>
      <c r="C70" s="251"/>
      <c r="D70" s="280"/>
      <c r="E70" s="280"/>
      <c r="F70" s="251"/>
      <c r="G70" s="251"/>
      <c r="H70" s="251"/>
      <c r="I70" s="245"/>
      <c r="J70" s="480"/>
      <c r="K70" s="241"/>
      <c r="L70" s="245"/>
      <c r="M70" s="245"/>
      <c r="N70" s="281"/>
      <c r="O70" s="11" t="s">
        <v>29</v>
      </c>
      <c r="P70" s="251"/>
      <c r="Q70" s="251"/>
    </row>
    <row r="71" spans="2:17" s="123" customFormat="1" ht="20.100000000000001" customHeight="1" x14ac:dyDescent="0.3">
      <c r="B71" s="279" t="s">
        <v>679</v>
      </c>
      <c r="C71" s="251"/>
      <c r="D71" s="279" t="s">
        <v>481</v>
      </c>
      <c r="E71" s="279" t="s">
        <v>680</v>
      </c>
      <c r="F71" s="251"/>
      <c r="G71" s="251"/>
      <c r="H71" s="251"/>
      <c r="I71" s="244">
        <f>SUM(J71:M74)</f>
        <v>5500000</v>
      </c>
      <c r="J71" s="479">
        <v>811363.64</v>
      </c>
      <c r="K71" s="240">
        <v>0</v>
      </c>
      <c r="L71" s="244">
        <v>3863636.35</v>
      </c>
      <c r="M71" s="244">
        <v>825000.01</v>
      </c>
      <c r="N71" s="279" t="s">
        <v>529</v>
      </c>
      <c r="O71" s="13">
        <v>86400</v>
      </c>
      <c r="P71" s="250" t="s">
        <v>159</v>
      </c>
      <c r="Q71" s="250" t="s">
        <v>191</v>
      </c>
    </row>
    <row r="72" spans="2:17" s="123" customFormat="1" ht="46.2" customHeight="1" x14ac:dyDescent="0.3">
      <c r="B72" s="280"/>
      <c r="C72" s="251"/>
      <c r="D72" s="280"/>
      <c r="E72" s="280"/>
      <c r="F72" s="251"/>
      <c r="G72" s="251"/>
      <c r="H72" s="251"/>
      <c r="I72" s="245"/>
      <c r="J72" s="480"/>
      <c r="K72" s="241"/>
      <c r="L72" s="245"/>
      <c r="M72" s="245"/>
      <c r="N72" s="281"/>
      <c r="O72" s="11" t="s">
        <v>29</v>
      </c>
      <c r="P72" s="251"/>
      <c r="Q72" s="251"/>
    </row>
    <row r="73" spans="2:17" s="123" customFormat="1" ht="29.4" customHeight="1" x14ac:dyDescent="0.3">
      <c r="B73" s="280"/>
      <c r="C73" s="251"/>
      <c r="D73" s="280"/>
      <c r="E73" s="280"/>
      <c r="F73" s="251"/>
      <c r="G73" s="251"/>
      <c r="H73" s="251"/>
      <c r="I73" s="245"/>
      <c r="J73" s="480"/>
      <c r="K73" s="241"/>
      <c r="L73" s="245"/>
      <c r="M73" s="245"/>
      <c r="N73" s="279" t="s">
        <v>530</v>
      </c>
      <c r="O73" s="13">
        <v>1</v>
      </c>
      <c r="P73" s="251"/>
      <c r="Q73" s="251"/>
    </row>
    <row r="74" spans="2:17" s="123" customFormat="1" ht="38.4" customHeight="1" x14ac:dyDescent="0.3">
      <c r="B74" s="280"/>
      <c r="C74" s="251"/>
      <c r="D74" s="280"/>
      <c r="E74" s="280"/>
      <c r="F74" s="251"/>
      <c r="G74" s="251"/>
      <c r="H74" s="251"/>
      <c r="I74" s="245"/>
      <c r="J74" s="480"/>
      <c r="K74" s="241"/>
      <c r="L74" s="245"/>
      <c r="M74" s="245"/>
      <c r="N74" s="281"/>
      <c r="O74" s="11" t="s">
        <v>29</v>
      </c>
      <c r="P74" s="251"/>
      <c r="Q74" s="251"/>
    </row>
    <row r="75" spans="2:17" s="123" customFormat="1" ht="20.100000000000001" customHeight="1" x14ac:dyDescent="0.3">
      <c r="B75" s="279" t="s">
        <v>681</v>
      </c>
      <c r="C75" s="251"/>
      <c r="D75" s="279" t="s">
        <v>481</v>
      </c>
      <c r="E75" s="279" t="s">
        <v>680</v>
      </c>
      <c r="F75" s="251"/>
      <c r="G75" s="251"/>
      <c r="H75" s="251"/>
      <c r="I75" s="244">
        <f>SUM(J75:M80)</f>
        <v>11729243</v>
      </c>
      <c r="J75" s="479">
        <v>1611887</v>
      </c>
      <c r="K75" s="240">
        <v>0</v>
      </c>
      <c r="L75" s="244">
        <v>7675656</v>
      </c>
      <c r="M75" s="244">
        <v>2441700</v>
      </c>
      <c r="N75" s="279" t="s">
        <v>529</v>
      </c>
      <c r="O75" s="13">
        <v>98000</v>
      </c>
      <c r="P75" s="250" t="s">
        <v>156</v>
      </c>
      <c r="Q75" s="250" t="s">
        <v>800</v>
      </c>
    </row>
    <row r="76" spans="2:17" s="123" customFormat="1" ht="46.2" customHeight="1" x14ac:dyDescent="0.3">
      <c r="B76" s="280"/>
      <c r="C76" s="251"/>
      <c r="D76" s="280"/>
      <c r="E76" s="280"/>
      <c r="F76" s="251"/>
      <c r="G76" s="251"/>
      <c r="H76" s="251"/>
      <c r="I76" s="245"/>
      <c r="J76" s="480"/>
      <c r="K76" s="241"/>
      <c r="L76" s="245"/>
      <c r="M76" s="245"/>
      <c r="N76" s="281"/>
      <c r="O76" s="11" t="s">
        <v>29</v>
      </c>
      <c r="P76" s="251"/>
      <c r="Q76" s="251"/>
    </row>
    <row r="77" spans="2:17" s="123" customFormat="1" ht="29.4" customHeight="1" x14ac:dyDescent="0.3">
      <c r="B77" s="280"/>
      <c r="C77" s="251"/>
      <c r="D77" s="280"/>
      <c r="E77" s="280"/>
      <c r="F77" s="251"/>
      <c r="G77" s="251"/>
      <c r="H77" s="251"/>
      <c r="I77" s="245"/>
      <c r="J77" s="480"/>
      <c r="K77" s="241"/>
      <c r="L77" s="245"/>
      <c r="M77" s="245"/>
      <c r="N77" s="279" t="s">
        <v>682</v>
      </c>
      <c r="O77" s="13">
        <v>2772</v>
      </c>
      <c r="P77" s="251"/>
      <c r="Q77" s="251"/>
    </row>
    <row r="78" spans="2:17" s="123" customFormat="1" ht="52.8" customHeight="1" x14ac:dyDescent="0.3">
      <c r="B78" s="280"/>
      <c r="C78" s="251"/>
      <c r="D78" s="280"/>
      <c r="E78" s="280"/>
      <c r="F78" s="251"/>
      <c r="G78" s="251"/>
      <c r="H78" s="251"/>
      <c r="I78" s="245"/>
      <c r="J78" s="480"/>
      <c r="K78" s="241"/>
      <c r="L78" s="245"/>
      <c r="M78" s="245"/>
      <c r="N78" s="281"/>
      <c r="O78" s="11" t="s">
        <v>29</v>
      </c>
      <c r="P78" s="251"/>
      <c r="Q78" s="251"/>
    </row>
    <row r="79" spans="2:17" s="123" customFormat="1" ht="24" customHeight="1" x14ac:dyDescent="0.3">
      <c r="B79" s="280"/>
      <c r="C79" s="251"/>
      <c r="D79" s="280"/>
      <c r="E79" s="280"/>
      <c r="F79" s="251"/>
      <c r="G79" s="251"/>
      <c r="H79" s="251"/>
      <c r="I79" s="245"/>
      <c r="J79" s="480"/>
      <c r="K79" s="241"/>
      <c r="L79" s="245"/>
      <c r="M79" s="245"/>
      <c r="N79" s="279" t="s">
        <v>530</v>
      </c>
      <c r="O79" s="13">
        <v>1</v>
      </c>
      <c r="P79" s="251"/>
      <c r="Q79" s="251"/>
    </row>
    <row r="80" spans="2:17" s="123" customFormat="1" ht="18" customHeight="1" x14ac:dyDescent="0.3">
      <c r="B80" s="280"/>
      <c r="C80" s="251"/>
      <c r="D80" s="280"/>
      <c r="E80" s="280"/>
      <c r="F80" s="251"/>
      <c r="G80" s="251"/>
      <c r="H80" s="251"/>
      <c r="I80" s="245"/>
      <c r="J80" s="480"/>
      <c r="K80" s="241"/>
      <c r="L80" s="245"/>
      <c r="M80" s="245"/>
      <c r="N80" s="281"/>
      <c r="O80" s="11" t="s">
        <v>29</v>
      </c>
      <c r="P80" s="251"/>
      <c r="Q80" s="251"/>
    </row>
    <row r="81" spans="2:17" s="123" customFormat="1" ht="20.100000000000001" customHeight="1" x14ac:dyDescent="0.3">
      <c r="B81" s="279" t="s">
        <v>683</v>
      </c>
      <c r="C81" s="251"/>
      <c r="D81" s="279" t="s">
        <v>481</v>
      </c>
      <c r="E81" s="279" t="s">
        <v>684</v>
      </c>
      <c r="F81" s="251"/>
      <c r="G81" s="251"/>
      <c r="H81" s="251"/>
      <c r="I81" s="244">
        <f>SUM(J81:M84)</f>
        <v>4676471</v>
      </c>
      <c r="J81" s="479">
        <v>0</v>
      </c>
      <c r="K81" s="240">
        <v>0</v>
      </c>
      <c r="L81" s="244">
        <v>3975000</v>
      </c>
      <c r="M81" s="244">
        <v>701471</v>
      </c>
      <c r="N81" s="279" t="s">
        <v>529</v>
      </c>
      <c r="O81" s="13">
        <v>180700</v>
      </c>
      <c r="P81" s="250" t="s">
        <v>156</v>
      </c>
      <c r="Q81" s="250" t="s">
        <v>191</v>
      </c>
    </row>
    <row r="82" spans="2:17" s="123" customFormat="1" ht="55.8" customHeight="1" x14ac:dyDescent="0.3">
      <c r="B82" s="280"/>
      <c r="C82" s="251"/>
      <c r="D82" s="280"/>
      <c r="E82" s="280"/>
      <c r="F82" s="251"/>
      <c r="G82" s="251"/>
      <c r="H82" s="251"/>
      <c r="I82" s="245"/>
      <c r="J82" s="480"/>
      <c r="K82" s="241"/>
      <c r="L82" s="245"/>
      <c r="M82" s="245"/>
      <c r="N82" s="281"/>
      <c r="O82" s="11" t="s">
        <v>29</v>
      </c>
      <c r="P82" s="251"/>
      <c r="Q82" s="251"/>
    </row>
    <row r="83" spans="2:17" s="123" customFormat="1" ht="29.4" customHeight="1" x14ac:dyDescent="0.3">
      <c r="B83" s="280"/>
      <c r="C83" s="251"/>
      <c r="D83" s="280"/>
      <c r="E83" s="280"/>
      <c r="F83" s="251"/>
      <c r="G83" s="251"/>
      <c r="H83" s="251"/>
      <c r="I83" s="245"/>
      <c r="J83" s="480"/>
      <c r="K83" s="241"/>
      <c r="L83" s="245"/>
      <c r="M83" s="245"/>
      <c r="N83" s="279" t="s">
        <v>530</v>
      </c>
      <c r="O83" s="13">
        <v>1</v>
      </c>
      <c r="P83" s="251"/>
      <c r="Q83" s="251"/>
    </row>
    <row r="84" spans="2:17" s="123" customFormat="1" ht="60.6" customHeight="1" x14ac:dyDescent="0.3">
      <c r="B84" s="280"/>
      <c r="C84" s="251"/>
      <c r="D84" s="280"/>
      <c r="E84" s="280"/>
      <c r="F84" s="251"/>
      <c r="G84" s="251"/>
      <c r="H84" s="251"/>
      <c r="I84" s="245"/>
      <c r="J84" s="480"/>
      <c r="K84" s="241"/>
      <c r="L84" s="245"/>
      <c r="M84" s="245"/>
      <c r="N84" s="281"/>
      <c r="O84" s="11" t="s">
        <v>29</v>
      </c>
      <c r="P84" s="251"/>
      <c r="Q84" s="251"/>
    </row>
    <row r="85" spans="2:17" s="123" customFormat="1" ht="20.100000000000001" customHeight="1" x14ac:dyDescent="0.3">
      <c r="B85" s="279" t="s">
        <v>685</v>
      </c>
      <c r="C85" s="251"/>
      <c r="D85" s="279" t="s">
        <v>481</v>
      </c>
      <c r="E85" s="279" t="s">
        <v>18</v>
      </c>
      <c r="F85" s="251"/>
      <c r="G85" s="251"/>
      <c r="H85" s="251"/>
      <c r="I85" s="244">
        <f>SUM(J85:M90)</f>
        <v>3000000</v>
      </c>
      <c r="J85" s="479">
        <v>0</v>
      </c>
      <c r="K85" s="240">
        <v>0</v>
      </c>
      <c r="L85" s="244">
        <v>2550000</v>
      </c>
      <c r="M85" s="244">
        <v>450000</v>
      </c>
      <c r="N85" s="279" t="s">
        <v>686</v>
      </c>
      <c r="O85" s="13">
        <v>12</v>
      </c>
      <c r="P85" s="250" t="s">
        <v>156</v>
      </c>
      <c r="Q85" s="250" t="s">
        <v>191</v>
      </c>
    </row>
    <row r="86" spans="2:17" s="123" customFormat="1" ht="31.2" customHeight="1" x14ac:dyDescent="0.3">
      <c r="B86" s="280"/>
      <c r="C86" s="251"/>
      <c r="D86" s="280"/>
      <c r="E86" s="280"/>
      <c r="F86" s="251"/>
      <c r="G86" s="251"/>
      <c r="H86" s="251"/>
      <c r="I86" s="245"/>
      <c r="J86" s="480"/>
      <c r="K86" s="241"/>
      <c r="L86" s="245"/>
      <c r="M86" s="245"/>
      <c r="N86" s="281"/>
      <c r="O86" s="11" t="s">
        <v>29</v>
      </c>
      <c r="P86" s="251"/>
      <c r="Q86" s="251"/>
    </row>
    <row r="87" spans="2:17" s="123" customFormat="1" ht="21" customHeight="1" x14ac:dyDescent="0.3">
      <c r="B87" s="280"/>
      <c r="C87" s="251"/>
      <c r="D87" s="280"/>
      <c r="E87" s="280"/>
      <c r="F87" s="251"/>
      <c r="G87" s="251"/>
      <c r="H87" s="251"/>
      <c r="I87" s="245"/>
      <c r="J87" s="480"/>
      <c r="K87" s="241"/>
      <c r="L87" s="245"/>
      <c r="M87" s="245"/>
      <c r="N87" s="279" t="s">
        <v>530</v>
      </c>
      <c r="O87" s="13">
        <v>1</v>
      </c>
      <c r="P87" s="251"/>
      <c r="Q87" s="251"/>
    </row>
    <row r="88" spans="2:17" s="123" customFormat="1" ht="18.600000000000001" customHeight="1" x14ac:dyDescent="0.3">
      <c r="B88" s="280"/>
      <c r="C88" s="251"/>
      <c r="D88" s="280"/>
      <c r="E88" s="280"/>
      <c r="F88" s="251"/>
      <c r="G88" s="251"/>
      <c r="H88" s="251"/>
      <c r="I88" s="245"/>
      <c r="J88" s="480"/>
      <c r="K88" s="241"/>
      <c r="L88" s="245"/>
      <c r="M88" s="245"/>
      <c r="N88" s="281"/>
      <c r="O88" s="11" t="s">
        <v>29</v>
      </c>
      <c r="P88" s="251"/>
      <c r="Q88" s="251"/>
    </row>
    <row r="89" spans="2:17" s="123" customFormat="1" ht="24" customHeight="1" x14ac:dyDescent="0.3">
      <c r="B89" s="280"/>
      <c r="C89" s="251"/>
      <c r="D89" s="280"/>
      <c r="E89" s="280"/>
      <c r="F89" s="251"/>
      <c r="G89" s="251"/>
      <c r="H89" s="251"/>
      <c r="I89" s="245"/>
      <c r="J89" s="480"/>
      <c r="K89" s="241"/>
      <c r="L89" s="245"/>
      <c r="M89" s="245"/>
      <c r="N89" s="279" t="s">
        <v>673</v>
      </c>
      <c r="O89" s="13">
        <v>126884</v>
      </c>
      <c r="P89" s="251"/>
      <c r="Q89" s="251"/>
    </row>
    <row r="90" spans="2:17" s="123" customFormat="1" ht="18" customHeight="1" x14ac:dyDescent="0.3">
      <c r="B90" s="280"/>
      <c r="C90" s="251"/>
      <c r="D90" s="280"/>
      <c r="E90" s="280"/>
      <c r="F90" s="251"/>
      <c r="G90" s="251"/>
      <c r="H90" s="251"/>
      <c r="I90" s="245"/>
      <c r="J90" s="480"/>
      <c r="K90" s="241"/>
      <c r="L90" s="245"/>
      <c r="M90" s="245"/>
      <c r="N90" s="281"/>
      <c r="O90" s="11" t="s">
        <v>29</v>
      </c>
      <c r="P90" s="251"/>
      <c r="Q90" s="251"/>
    </row>
    <row r="91" spans="2:17" s="123" customFormat="1" ht="16.2" customHeight="1" x14ac:dyDescent="0.3">
      <c r="B91" s="279" t="s">
        <v>687</v>
      </c>
      <c r="C91" s="251"/>
      <c r="D91" s="279" t="s">
        <v>481</v>
      </c>
      <c r="E91" s="336" t="s">
        <v>18</v>
      </c>
      <c r="F91" s="251"/>
      <c r="G91" s="251"/>
      <c r="H91" s="251"/>
      <c r="I91" s="244">
        <f>SUM(J91:M95)</f>
        <v>3784442.71</v>
      </c>
      <c r="J91" s="479">
        <v>0</v>
      </c>
      <c r="K91" s="479">
        <v>0</v>
      </c>
      <c r="L91" s="244">
        <v>3216776.3</v>
      </c>
      <c r="M91" s="244">
        <v>567666.41</v>
      </c>
      <c r="N91" s="279" t="s">
        <v>671</v>
      </c>
      <c r="O91" s="12">
        <v>6.64</v>
      </c>
      <c r="P91" s="250" t="s">
        <v>154</v>
      </c>
      <c r="Q91" s="250" t="s">
        <v>157</v>
      </c>
    </row>
    <row r="92" spans="2:17" s="123" customFormat="1" ht="34.200000000000003" customHeight="1" x14ac:dyDescent="0.3">
      <c r="B92" s="280"/>
      <c r="C92" s="251"/>
      <c r="D92" s="280"/>
      <c r="E92" s="337"/>
      <c r="F92" s="251"/>
      <c r="G92" s="251"/>
      <c r="H92" s="251"/>
      <c r="I92" s="245"/>
      <c r="J92" s="480"/>
      <c r="K92" s="480"/>
      <c r="L92" s="245"/>
      <c r="M92" s="245"/>
      <c r="N92" s="281"/>
      <c r="O92" s="11" t="s">
        <v>29</v>
      </c>
      <c r="P92" s="251"/>
      <c r="Q92" s="251"/>
    </row>
    <row r="93" spans="2:17" s="123" customFormat="1" ht="15.6" customHeight="1" x14ac:dyDescent="0.3">
      <c r="B93" s="280"/>
      <c r="C93" s="251"/>
      <c r="D93" s="280"/>
      <c r="E93" s="337"/>
      <c r="F93" s="251"/>
      <c r="G93" s="251"/>
      <c r="H93" s="251"/>
      <c r="I93" s="245"/>
      <c r="J93" s="480"/>
      <c r="K93" s="480"/>
      <c r="L93" s="245"/>
      <c r="M93" s="245"/>
      <c r="N93" s="279" t="s">
        <v>530</v>
      </c>
      <c r="O93" s="13">
        <v>1</v>
      </c>
      <c r="P93" s="251"/>
      <c r="Q93" s="251"/>
    </row>
    <row r="94" spans="2:17" s="123" customFormat="1" ht="34.35" customHeight="1" x14ac:dyDescent="0.3">
      <c r="B94" s="280"/>
      <c r="C94" s="251"/>
      <c r="D94" s="280"/>
      <c r="E94" s="337"/>
      <c r="F94" s="251"/>
      <c r="G94" s="251"/>
      <c r="H94" s="251"/>
      <c r="I94" s="245"/>
      <c r="J94" s="480"/>
      <c r="K94" s="480"/>
      <c r="L94" s="245"/>
      <c r="M94" s="245"/>
      <c r="N94" s="281"/>
      <c r="O94" s="11" t="s">
        <v>29</v>
      </c>
      <c r="P94" s="251"/>
      <c r="Q94" s="251"/>
    </row>
    <row r="95" spans="2:17" s="123" customFormat="1" ht="27.6" customHeight="1" x14ac:dyDescent="0.3">
      <c r="B95" s="280"/>
      <c r="C95" s="251"/>
      <c r="D95" s="280"/>
      <c r="E95" s="337"/>
      <c r="F95" s="251"/>
      <c r="G95" s="251"/>
      <c r="H95" s="251"/>
      <c r="I95" s="245"/>
      <c r="J95" s="480"/>
      <c r="K95" s="480"/>
      <c r="L95" s="245"/>
      <c r="M95" s="245"/>
      <c r="N95" s="279" t="s">
        <v>688</v>
      </c>
      <c r="O95" s="12">
        <v>21000</v>
      </c>
      <c r="P95" s="251"/>
      <c r="Q95" s="251"/>
    </row>
    <row r="96" spans="2:17" s="123" customFormat="1" ht="24" customHeight="1" x14ac:dyDescent="0.3">
      <c r="B96" s="281"/>
      <c r="C96" s="251"/>
      <c r="D96" s="280"/>
      <c r="E96" s="337"/>
      <c r="F96" s="251"/>
      <c r="G96" s="251"/>
      <c r="H96" s="251"/>
      <c r="I96" s="245"/>
      <c r="J96" s="480"/>
      <c r="K96" s="480"/>
      <c r="L96" s="245"/>
      <c r="M96" s="245"/>
      <c r="N96" s="280"/>
      <c r="O96" s="24" t="s">
        <v>29</v>
      </c>
      <c r="P96" s="251"/>
      <c r="Q96" s="251"/>
    </row>
    <row r="97" spans="2:17" s="123" customFormat="1" ht="2.4" hidden="1" customHeight="1" x14ac:dyDescent="0.3">
      <c r="B97" s="488" t="s">
        <v>889</v>
      </c>
      <c r="C97" s="251"/>
      <c r="D97" s="126" t="s">
        <v>18</v>
      </c>
      <c r="E97" s="126" t="s">
        <v>18</v>
      </c>
      <c r="F97" s="251"/>
      <c r="G97" s="251"/>
      <c r="H97" s="251"/>
      <c r="I97" s="126" t="s">
        <v>18</v>
      </c>
      <c r="J97" s="126" t="s">
        <v>18</v>
      </c>
      <c r="K97" s="126" t="s">
        <v>18</v>
      </c>
      <c r="L97" s="126" t="s">
        <v>18</v>
      </c>
      <c r="M97" s="126" t="s">
        <v>18</v>
      </c>
      <c r="N97" s="126" t="s">
        <v>18</v>
      </c>
      <c r="O97" s="126" t="s">
        <v>18</v>
      </c>
      <c r="P97" s="126" t="s">
        <v>18</v>
      </c>
      <c r="Q97" s="126" t="s">
        <v>18</v>
      </c>
    </row>
    <row r="98" spans="2:17" s="123" customFormat="1" ht="18" hidden="1" customHeight="1" x14ac:dyDescent="0.3">
      <c r="B98" s="489"/>
      <c r="C98" s="251"/>
      <c r="D98" s="126" t="s">
        <v>18</v>
      </c>
      <c r="E98" s="126" t="s">
        <v>18</v>
      </c>
      <c r="F98" s="251"/>
      <c r="G98" s="251"/>
      <c r="H98" s="251"/>
      <c r="I98" s="126" t="s">
        <v>18</v>
      </c>
      <c r="J98" s="126" t="s">
        <v>18</v>
      </c>
      <c r="K98" s="126" t="s">
        <v>18</v>
      </c>
      <c r="L98" s="126" t="s">
        <v>18</v>
      </c>
      <c r="M98" s="126" t="s">
        <v>18</v>
      </c>
      <c r="N98" s="126" t="s">
        <v>18</v>
      </c>
      <c r="O98" s="126" t="s">
        <v>18</v>
      </c>
      <c r="P98" s="126" t="s">
        <v>18</v>
      </c>
      <c r="Q98" s="126" t="s">
        <v>18</v>
      </c>
    </row>
    <row r="99" spans="2:17" s="123" customFormat="1" ht="18.600000000000001" hidden="1" customHeight="1" x14ac:dyDescent="0.3">
      <c r="B99" s="489"/>
      <c r="C99" s="251"/>
      <c r="D99" s="126" t="s">
        <v>18</v>
      </c>
      <c r="E99" s="126" t="s">
        <v>18</v>
      </c>
      <c r="F99" s="251"/>
      <c r="G99" s="251"/>
      <c r="H99" s="251"/>
      <c r="I99" s="126" t="s">
        <v>18</v>
      </c>
      <c r="J99" s="126" t="s">
        <v>18</v>
      </c>
      <c r="K99" s="126" t="s">
        <v>18</v>
      </c>
      <c r="L99" s="126" t="s">
        <v>18</v>
      </c>
      <c r="M99" s="126" t="s">
        <v>18</v>
      </c>
      <c r="N99" s="126" t="s">
        <v>18</v>
      </c>
      <c r="O99" s="126" t="s">
        <v>18</v>
      </c>
      <c r="P99" s="126" t="s">
        <v>18</v>
      </c>
      <c r="Q99" s="126" t="s">
        <v>18</v>
      </c>
    </row>
    <row r="100" spans="2:17" s="123" customFormat="1" ht="43.2" customHeight="1" x14ac:dyDescent="0.3">
      <c r="B100" s="489"/>
      <c r="C100" s="251"/>
      <c r="D100" s="279" t="s">
        <v>481</v>
      </c>
      <c r="E100" s="279" t="s">
        <v>888</v>
      </c>
      <c r="F100" s="251"/>
      <c r="G100" s="251"/>
      <c r="H100" s="251"/>
      <c r="I100" s="244">
        <f>SUM(J100:M103)</f>
        <v>4600000</v>
      </c>
      <c r="J100" s="247">
        <v>0</v>
      </c>
      <c r="K100" s="247">
        <v>0</v>
      </c>
      <c r="L100" s="244">
        <v>20000</v>
      </c>
      <c r="M100" s="244">
        <v>4580000</v>
      </c>
      <c r="N100" s="279" t="s">
        <v>529</v>
      </c>
      <c r="O100" s="233">
        <v>82412</v>
      </c>
      <c r="P100" s="250" t="s">
        <v>155</v>
      </c>
      <c r="Q100" s="250" t="s">
        <v>183</v>
      </c>
    </row>
    <row r="101" spans="2:17" s="123" customFormat="1" ht="43.2" customHeight="1" x14ac:dyDescent="0.3">
      <c r="B101" s="489"/>
      <c r="C101" s="251"/>
      <c r="D101" s="280"/>
      <c r="E101" s="280"/>
      <c r="F101" s="251"/>
      <c r="G101" s="251"/>
      <c r="H101" s="251"/>
      <c r="I101" s="245"/>
      <c r="J101" s="248"/>
      <c r="K101" s="248"/>
      <c r="L101" s="245"/>
      <c r="M101" s="245"/>
      <c r="N101" s="281"/>
      <c r="O101" s="235" t="s">
        <v>29</v>
      </c>
      <c r="P101" s="251"/>
      <c r="Q101" s="251"/>
    </row>
    <row r="102" spans="2:17" s="123" customFormat="1" ht="43.2" customHeight="1" x14ac:dyDescent="0.3">
      <c r="B102" s="489"/>
      <c r="C102" s="251"/>
      <c r="D102" s="280"/>
      <c r="E102" s="280"/>
      <c r="F102" s="251"/>
      <c r="G102" s="251"/>
      <c r="H102" s="251"/>
      <c r="I102" s="245"/>
      <c r="J102" s="248"/>
      <c r="K102" s="248"/>
      <c r="L102" s="245"/>
      <c r="M102" s="245"/>
      <c r="N102" s="279" t="s">
        <v>530</v>
      </c>
      <c r="O102" s="13">
        <v>1</v>
      </c>
      <c r="P102" s="251"/>
      <c r="Q102" s="251"/>
    </row>
    <row r="103" spans="2:17" s="123" customFormat="1" ht="43.2" customHeight="1" x14ac:dyDescent="0.3">
      <c r="B103" s="490"/>
      <c r="C103" s="252"/>
      <c r="D103" s="281"/>
      <c r="E103" s="281"/>
      <c r="F103" s="252"/>
      <c r="G103" s="252"/>
      <c r="H103" s="252"/>
      <c r="I103" s="245"/>
      <c r="J103" s="249"/>
      <c r="K103" s="249"/>
      <c r="L103" s="245"/>
      <c r="M103" s="245"/>
      <c r="N103" s="281"/>
      <c r="O103" s="11" t="s">
        <v>29</v>
      </c>
      <c r="P103" s="252"/>
      <c r="Q103" s="252"/>
    </row>
    <row r="104" spans="2:17" s="123" customFormat="1" ht="15.6" x14ac:dyDescent="0.3">
      <c r="B104" s="412" t="s">
        <v>162</v>
      </c>
      <c r="C104" s="412"/>
      <c r="D104" s="412"/>
      <c r="E104" s="412"/>
      <c r="F104" s="412"/>
      <c r="G104" s="412"/>
      <c r="H104" s="412"/>
      <c r="I104" s="234">
        <f>SUM(I57:I103)</f>
        <v>57807872.93</v>
      </c>
      <c r="J104" s="234">
        <f t="shared" ref="J104:M104" si="1">SUM(J57:J103)</f>
        <v>4559869.57</v>
      </c>
      <c r="K104" s="234">
        <f t="shared" si="1"/>
        <v>0</v>
      </c>
      <c r="L104" s="234">
        <f t="shared" si="1"/>
        <v>36762899.350000001</v>
      </c>
      <c r="M104" s="234">
        <f t="shared" si="1"/>
        <v>16485104.01</v>
      </c>
      <c r="N104" s="277"/>
      <c r="O104" s="277"/>
      <c r="P104" s="277"/>
      <c r="Q104" s="278"/>
    </row>
    <row r="106" spans="2:17" ht="15.6" x14ac:dyDescent="0.3">
      <c r="B106" s="254" t="s">
        <v>689</v>
      </c>
      <c r="C106" s="254"/>
      <c r="D106" s="254"/>
      <c r="E106" s="254"/>
      <c r="F106" s="254"/>
      <c r="G106" s="254"/>
      <c r="H106" s="254"/>
      <c r="I106" s="254"/>
      <c r="J106" s="254"/>
      <c r="K106" s="254"/>
      <c r="L106" s="254"/>
      <c r="M106" s="254"/>
    </row>
    <row r="107" spans="2:17" ht="35.4" customHeight="1" x14ac:dyDescent="0.3">
      <c r="B107" s="10" t="s">
        <v>3</v>
      </c>
      <c r="C107" s="262" t="s">
        <v>164</v>
      </c>
      <c r="D107" s="262"/>
      <c r="E107" s="262"/>
      <c r="F107" s="261" t="s">
        <v>165</v>
      </c>
      <c r="G107" s="261"/>
      <c r="H107" s="261"/>
      <c r="I107" s="261"/>
      <c r="J107" s="262" t="s">
        <v>166</v>
      </c>
      <c r="K107" s="261"/>
      <c r="L107" s="261"/>
      <c r="M107" s="261"/>
    </row>
    <row r="108" spans="2:17" ht="15.6" x14ac:dyDescent="0.3">
      <c r="B108" s="4">
        <v>1</v>
      </c>
      <c r="C108" s="263">
        <v>2</v>
      </c>
      <c r="D108" s="263"/>
      <c r="E108" s="263"/>
      <c r="F108" s="263">
        <v>3</v>
      </c>
      <c r="G108" s="263"/>
      <c r="H108" s="263"/>
      <c r="I108" s="263"/>
      <c r="J108" s="263">
        <v>4</v>
      </c>
      <c r="K108" s="263"/>
      <c r="L108" s="263"/>
      <c r="M108" s="263"/>
    </row>
    <row r="109" spans="2:17" ht="15.6" x14ac:dyDescent="0.3">
      <c r="B109" s="8"/>
      <c r="C109" s="253" t="s">
        <v>505</v>
      </c>
      <c r="D109" s="253"/>
      <c r="E109" s="253"/>
      <c r="F109" s="253"/>
      <c r="G109" s="253"/>
      <c r="H109" s="253"/>
      <c r="I109" s="253"/>
      <c r="J109" s="253" t="s">
        <v>18</v>
      </c>
      <c r="K109" s="253"/>
      <c r="L109" s="253"/>
      <c r="M109" s="253"/>
    </row>
    <row r="111" spans="2:17" ht="15.6" x14ac:dyDescent="0.3">
      <c r="B111" s="254" t="s">
        <v>690</v>
      </c>
      <c r="C111" s="254"/>
      <c r="D111" s="254"/>
      <c r="E111" s="254"/>
      <c r="F111" s="254"/>
      <c r="G111" s="254"/>
      <c r="H111" s="254"/>
      <c r="I111" s="254"/>
      <c r="J111" s="254"/>
      <c r="K111" s="254"/>
      <c r="L111" s="254"/>
      <c r="M111" s="254"/>
    </row>
    <row r="112" spans="2:17" ht="33.6" customHeight="1" x14ac:dyDescent="0.3">
      <c r="B112" s="10" t="s">
        <v>3</v>
      </c>
      <c r="C112" s="261" t="s">
        <v>167</v>
      </c>
      <c r="D112" s="261"/>
      <c r="E112" s="261"/>
      <c r="F112" s="261" t="s">
        <v>165</v>
      </c>
      <c r="G112" s="261"/>
      <c r="H112" s="261"/>
      <c r="I112" s="261"/>
      <c r="J112" s="262" t="s">
        <v>168</v>
      </c>
      <c r="K112" s="261"/>
      <c r="L112" s="261"/>
      <c r="M112" s="261"/>
    </row>
    <row r="113" spans="1:13" ht="15.6" x14ac:dyDescent="0.3">
      <c r="B113" s="4">
        <v>1</v>
      </c>
      <c r="C113" s="263">
        <v>2</v>
      </c>
      <c r="D113" s="263"/>
      <c r="E113" s="263"/>
      <c r="F113" s="263">
        <v>3</v>
      </c>
      <c r="G113" s="263"/>
      <c r="H113" s="263"/>
      <c r="I113" s="263"/>
      <c r="J113" s="263">
        <v>4</v>
      </c>
      <c r="K113" s="263"/>
      <c r="L113" s="263"/>
      <c r="M113" s="263"/>
    </row>
    <row r="114" spans="1:13" ht="47.4" customHeight="1" x14ac:dyDescent="0.3">
      <c r="B114" s="8"/>
      <c r="C114" s="273" t="s">
        <v>507</v>
      </c>
      <c r="D114" s="273"/>
      <c r="E114" s="273"/>
      <c r="F114" s="253"/>
      <c r="G114" s="253"/>
      <c r="H114" s="253"/>
      <c r="I114" s="253"/>
      <c r="J114" s="253"/>
      <c r="K114" s="253"/>
      <c r="L114" s="253"/>
      <c r="M114" s="253"/>
    </row>
    <row r="116" spans="1:13" ht="15.6" x14ac:dyDescent="0.3">
      <c r="B116" s="254" t="s">
        <v>691</v>
      </c>
      <c r="C116" s="254"/>
      <c r="D116" s="254"/>
    </row>
    <row r="117" spans="1:13" ht="38.4" customHeight="1" x14ac:dyDescent="0.3">
      <c r="B117" s="10" t="s">
        <v>3</v>
      </c>
      <c r="C117" s="262" t="s">
        <v>170</v>
      </c>
      <c r="D117" s="262"/>
      <c r="E117" s="262"/>
      <c r="F117" s="255" t="s">
        <v>171</v>
      </c>
      <c r="G117" s="256"/>
      <c r="H117" s="256"/>
      <c r="I117" s="256"/>
      <c r="J117" s="256"/>
      <c r="K117" s="256"/>
      <c r="L117" s="256"/>
      <c r="M117" s="257"/>
    </row>
    <row r="118" spans="1:13" ht="15.6" x14ac:dyDescent="0.3">
      <c r="B118" s="4">
        <v>1</v>
      </c>
      <c r="C118" s="263">
        <v>2</v>
      </c>
      <c r="D118" s="263"/>
      <c r="E118" s="263"/>
      <c r="F118" s="258">
        <v>3</v>
      </c>
      <c r="G118" s="259"/>
      <c r="H118" s="259"/>
      <c r="I118" s="259"/>
      <c r="J118" s="259"/>
      <c r="K118" s="259"/>
      <c r="L118" s="259"/>
      <c r="M118" s="260"/>
    </row>
    <row r="119" spans="1:13" ht="99" customHeight="1" x14ac:dyDescent="0.3">
      <c r="B119" s="126" t="s">
        <v>15</v>
      </c>
      <c r="C119" s="243" t="s">
        <v>692</v>
      </c>
      <c r="D119" s="243"/>
      <c r="E119" s="243"/>
      <c r="F119" s="388" t="s">
        <v>910</v>
      </c>
      <c r="G119" s="431"/>
      <c r="H119" s="431"/>
      <c r="I119" s="431"/>
      <c r="J119" s="431"/>
      <c r="K119" s="431"/>
      <c r="L119" s="431"/>
      <c r="M119" s="432"/>
    </row>
    <row r="121" spans="1:13" ht="15.6" x14ac:dyDescent="0.3">
      <c r="B121" s="254" t="s">
        <v>197</v>
      </c>
      <c r="C121" s="254"/>
      <c r="D121" s="254"/>
      <c r="E121" s="254"/>
      <c r="F121" s="254"/>
      <c r="G121" s="254"/>
    </row>
    <row r="122" spans="1:13" ht="15.6" customHeight="1" x14ac:dyDescent="0.3">
      <c r="B122" s="10" t="s">
        <v>3</v>
      </c>
      <c r="C122" s="255" t="s">
        <v>173</v>
      </c>
      <c r="D122" s="256"/>
      <c r="E122" s="256"/>
      <c r="F122" s="256"/>
      <c r="G122" s="256"/>
      <c r="H122" s="256"/>
      <c r="I122" s="256"/>
      <c r="J122" s="256"/>
      <c r="K122" s="256"/>
      <c r="L122" s="256"/>
      <c r="M122" s="257"/>
    </row>
    <row r="123" spans="1:13" ht="15.6" x14ac:dyDescent="0.3">
      <c r="B123" s="4">
        <v>1</v>
      </c>
      <c r="C123" s="258">
        <v>2</v>
      </c>
      <c r="D123" s="259"/>
      <c r="E123" s="259"/>
      <c r="F123" s="259"/>
      <c r="G123" s="259"/>
      <c r="H123" s="259"/>
      <c r="I123" s="259"/>
      <c r="J123" s="259"/>
      <c r="K123" s="259"/>
      <c r="L123" s="259"/>
      <c r="M123" s="260"/>
    </row>
    <row r="124" spans="1:13" ht="15.6" x14ac:dyDescent="0.3">
      <c r="B124" s="8"/>
      <c r="C124" s="264" t="s">
        <v>540</v>
      </c>
      <c r="D124" s="265"/>
      <c r="E124" s="265"/>
      <c r="F124" s="265"/>
      <c r="G124" s="265"/>
      <c r="H124" s="265"/>
      <c r="I124" s="265"/>
      <c r="J124" s="265"/>
      <c r="K124" s="265"/>
      <c r="L124" s="265"/>
      <c r="M124" s="266"/>
    </row>
    <row r="128" spans="1:13" ht="15.6" x14ac:dyDescent="0.3">
      <c r="A128" s="182" t="s">
        <v>196</v>
      </c>
    </row>
    <row r="129" spans="1:2" x14ac:dyDescent="0.3">
      <c r="A129" s="183" t="s">
        <v>15</v>
      </c>
      <c r="B129" s="183" t="s">
        <v>783</v>
      </c>
    </row>
    <row r="130" spans="1:2" x14ac:dyDescent="0.3">
      <c r="A130" s="183" t="s">
        <v>91</v>
      </c>
      <c r="B130" s="183" t="s">
        <v>784</v>
      </c>
    </row>
  </sheetData>
  <mergeCells count="258">
    <mergeCell ref="P100:P103"/>
    <mergeCell ref="Q100:Q103"/>
    <mergeCell ref="L85:L90"/>
    <mergeCell ref="M57:M62"/>
    <mergeCell ref="N55:N56"/>
    <mergeCell ref="Q57:Q62"/>
    <mergeCell ref="P57:P62"/>
    <mergeCell ref="P63:P66"/>
    <mergeCell ref="N67:N68"/>
    <mergeCell ref="Q85:Q90"/>
    <mergeCell ref="N87:N88"/>
    <mergeCell ref="N89:N90"/>
    <mergeCell ref="P67:P70"/>
    <mergeCell ref="Q67:Q70"/>
    <mergeCell ref="N69:N70"/>
    <mergeCell ref="Q71:Q74"/>
    <mergeCell ref="N91:N92"/>
    <mergeCell ref="P91:P96"/>
    <mergeCell ref="Q91:Q96"/>
    <mergeCell ref="N93:N94"/>
    <mergeCell ref="N95:N96"/>
    <mergeCell ref="N85:N86"/>
    <mergeCell ref="P85:P90"/>
    <mergeCell ref="N100:N101"/>
    <mergeCell ref="B33:E33"/>
    <mergeCell ref="F33:H33"/>
    <mergeCell ref="N49:N50"/>
    <mergeCell ref="C41:C43"/>
    <mergeCell ref="D41:D43"/>
    <mergeCell ref="E41:E43"/>
    <mergeCell ref="F41:F43"/>
    <mergeCell ref="G41:G43"/>
    <mergeCell ref="H41:H43"/>
    <mergeCell ref="F36:H36"/>
    <mergeCell ref="B37:E37"/>
    <mergeCell ref="F37:H37"/>
    <mergeCell ref="B36:E36"/>
    <mergeCell ref="B35:E35"/>
    <mergeCell ref="B38:E38"/>
    <mergeCell ref="F38:H38"/>
    <mergeCell ref="B40:H40"/>
    <mergeCell ref="B41:B43"/>
    <mergeCell ref="B45:B56"/>
    <mergeCell ref="D45:D56"/>
    <mergeCell ref="E45:E56"/>
    <mergeCell ref="C107:E107"/>
    <mergeCell ref="F107:I107"/>
    <mergeCell ref="J107:M107"/>
    <mergeCell ref="J91:J96"/>
    <mergeCell ref="K91:K96"/>
    <mergeCell ref="L91:L96"/>
    <mergeCell ref="D57:D62"/>
    <mergeCell ref="K67:K70"/>
    <mergeCell ref="L67:L70"/>
    <mergeCell ref="I63:I66"/>
    <mergeCell ref="J63:J66"/>
    <mergeCell ref="K63:K66"/>
    <mergeCell ref="L63:L66"/>
    <mergeCell ref="M85:M90"/>
    <mergeCell ref="L75:L80"/>
    <mergeCell ref="M75:M80"/>
    <mergeCell ref="M63:M66"/>
    <mergeCell ref="M71:M74"/>
    <mergeCell ref="M67:M70"/>
    <mergeCell ref="M100:M103"/>
    <mergeCell ref="L100:L103"/>
    <mergeCell ref="I91:I96"/>
    <mergeCell ref="E100:E103"/>
    <mergeCell ref="D63:D66"/>
    <mergeCell ref="F112:I112"/>
    <mergeCell ref="J112:M112"/>
    <mergeCell ref="C113:E113"/>
    <mergeCell ref="F113:I113"/>
    <mergeCell ref="J113:M113"/>
    <mergeCell ref="C108:E108"/>
    <mergeCell ref="F108:I108"/>
    <mergeCell ref="J108:M108"/>
    <mergeCell ref="C109:E109"/>
    <mergeCell ref="F109:I109"/>
    <mergeCell ref="J109:M109"/>
    <mergeCell ref="C112:E112"/>
    <mergeCell ref="L71:L74"/>
    <mergeCell ref="E57:E62"/>
    <mergeCell ref="N61:N62"/>
    <mergeCell ref="Q63:Q66"/>
    <mergeCell ref="N83:N84"/>
    <mergeCell ref="N75:N76"/>
    <mergeCell ref="N71:N72"/>
    <mergeCell ref="P71:P74"/>
    <mergeCell ref="N73:N74"/>
    <mergeCell ref="N65:N66"/>
    <mergeCell ref="N63:N64"/>
    <mergeCell ref="N59:N60"/>
    <mergeCell ref="N57:N58"/>
    <mergeCell ref="I57:I62"/>
    <mergeCell ref="K57:K62"/>
    <mergeCell ref="L57:L62"/>
    <mergeCell ref="E67:E70"/>
    <mergeCell ref="I67:I70"/>
    <mergeCell ref="J67:J70"/>
    <mergeCell ref="J57:J62"/>
    <mergeCell ref="N102:N103"/>
    <mergeCell ref="F35:H35"/>
    <mergeCell ref="C123:M123"/>
    <mergeCell ref="C124:M124"/>
    <mergeCell ref="C118:E118"/>
    <mergeCell ref="F118:M118"/>
    <mergeCell ref="C119:E119"/>
    <mergeCell ref="F119:M119"/>
    <mergeCell ref="B121:G121"/>
    <mergeCell ref="C122:M122"/>
    <mergeCell ref="C114:E114"/>
    <mergeCell ref="F114:I114"/>
    <mergeCell ref="J114:M114"/>
    <mergeCell ref="B116:D116"/>
    <mergeCell ref="C117:E117"/>
    <mergeCell ref="F117:M117"/>
    <mergeCell ref="B91:B96"/>
    <mergeCell ref="B104:H104"/>
    <mergeCell ref="M91:M96"/>
    <mergeCell ref="B97:B103"/>
    <mergeCell ref="D91:D96"/>
    <mergeCell ref="E91:E96"/>
    <mergeCell ref="C45:C103"/>
    <mergeCell ref="D100:D103"/>
    <mergeCell ref="Q41:Q43"/>
    <mergeCell ref="I42:I43"/>
    <mergeCell ref="J42:L42"/>
    <mergeCell ref="M42:M43"/>
    <mergeCell ref="N42:N43"/>
    <mergeCell ref="O42:O43"/>
    <mergeCell ref="N47:N48"/>
    <mergeCell ref="N45:N46"/>
    <mergeCell ref="I41:M41"/>
    <mergeCell ref="N41:O41"/>
    <mergeCell ref="P41:P43"/>
    <mergeCell ref="I45:I56"/>
    <mergeCell ref="J45:J56"/>
    <mergeCell ref="L45:L56"/>
    <mergeCell ref="M45:M56"/>
    <mergeCell ref="N53:N54"/>
    <mergeCell ref="Q45:Q56"/>
    <mergeCell ref="P45:P56"/>
    <mergeCell ref="N51:N52"/>
    <mergeCell ref="K45:K56"/>
    <mergeCell ref="K9:M9"/>
    <mergeCell ref="B14:B15"/>
    <mergeCell ref="C14:D15"/>
    <mergeCell ref="E14:G15"/>
    <mergeCell ref="H14:J14"/>
    <mergeCell ref="K14:M14"/>
    <mergeCell ref="H15:J15"/>
    <mergeCell ref="B12:B13"/>
    <mergeCell ref="C12:D13"/>
    <mergeCell ref="E12:G13"/>
    <mergeCell ref="H12:J12"/>
    <mergeCell ref="K12:M12"/>
    <mergeCell ref="H13:J13"/>
    <mergeCell ref="K13:M13"/>
    <mergeCell ref="B10:B11"/>
    <mergeCell ref="C10:D11"/>
    <mergeCell ref="E10:G11"/>
    <mergeCell ref="H10:J10"/>
    <mergeCell ref="K10:M10"/>
    <mergeCell ref="H11:J11"/>
    <mergeCell ref="K11:M11"/>
    <mergeCell ref="H9:J9"/>
    <mergeCell ref="B2:Q2"/>
    <mergeCell ref="G4:H4"/>
    <mergeCell ref="I4:N4"/>
    <mergeCell ref="B6:H6"/>
    <mergeCell ref="B7:B8"/>
    <mergeCell ref="C7:D8"/>
    <mergeCell ref="E7:G8"/>
    <mergeCell ref="H7:J8"/>
    <mergeCell ref="K7:N7"/>
    <mergeCell ref="K8:M8"/>
    <mergeCell ref="F28:H28"/>
    <mergeCell ref="B29:E29"/>
    <mergeCell ref="F29:H29"/>
    <mergeCell ref="B22:E22"/>
    <mergeCell ref="F22:H22"/>
    <mergeCell ref="B23:E23"/>
    <mergeCell ref="F23:H23"/>
    <mergeCell ref="B25:E25"/>
    <mergeCell ref="F25:H25"/>
    <mergeCell ref="B24:E24"/>
    <mergeCell ref="B18:G18"/>
    <mergeCell ref="B19:E19"/>
    <mergeCell ref="F19:H19"/>
    <mergeCell ref="F21:H21"/>
    <mergeCell ref="F24:H24"/>
    <mergeCell ref="K15:M15"/>
    <mergeCell ref="C9:D9"/>
    <mergeCell ref="E9:G9"/>
    <mergeCell ref="B34:E34"/>
    <mergeCell ref="F34:H34"/>
    <mergeCell ref="B20:E20"/>
    <mergeCell ref="F20:H20"/>
    <mergeCell ref="B21:E21"/>
    <mergeCell ref="B31:E31"/>
    <mergeCell ref="F31:H31"/>
    <mergeCell ref="B32:E32"/>
    <mergeCell ref="F32:H32"/>
    <mergeCell ref="B30:E30"/>
    <mergeCell ref="F30:H30"/>
    <mergeCell ref="B27:E27"/>
    <mergeCell ref="F27:H27"/>
    <mergeCell ref="B26:E26"/>
    <mergeCell ref="F26:H26"/>
    <mergeCell ref="B28:E28"/>
    <mergeCell ref="E63:E66"/>
    <mergeCell ref="B75:B80"/>
    <mergeCell ref="D75:D80"/>
    <mergeCell ref="E75:E80"/>
    <mergeCell ref="I75:I80"/>
    <mergeCell ref="J75:J80"/>
    <mergeCell ref="K75:K80"/>
    <mergeCell ref="B71:B74"/>
    <mergeCell ref="D71:D74"/>
    <mergeCell ref="E71:E74"/>
    <mergeCell ref="I71:I74"/>
    <mergeCell ref="J71:J74"/>
    <mergeCell ref="K71:K74"/>
    <mergeCell ref="F45:F103"/>
    <mergeCell ref="G45:G103"/>
    <mergeCell ref="H45:H103"/>
    <mergeCell ref="I100:I103"/>
    <mergeCell ref="J100:J103"/>
    <mergeCell ref="K100:K103"/>
    <mergeCell ref="B57:B62"/>
    <mergeCell ref="B67:B70"/>
    <mergeCell ref="D67:D70"/>
    <mergeCell ref="B63:B66"/>
    <mergeCell ref="B106:M106"/>
    <mergeCell ref="B111:M111"/>
    <mergeCell ref="P75:P80"/>
    <mergeCell ref="Q75:Q80"/>
    <mergeCell ref="N79:N80"/>
    <mergeCell ref="N77:N78"/>
    <mergeCell ref="B81:B84"/>
    <mergeCell ref="D81:D84"/>
    <mergeCell ref="E81:E84"/>
    <mergeCell ref="I81:I84"/>
    <mergeCell ref="J81:J84"/>
    <mergeCell ref="K81:K84"/>
    <mergeCell ref="L81:L84"/>
    <mergeCell ref="M81:M84"/>
    <mergeCell ref="N81:N82"/>
    <mergeCell ref="P81:P84"/>
    <mergeCell ref="Q81:Q84"/>
    <mergeCell ref="B85:B90"/>
    <mergeCell ref="D85:D90"/>
    <mergeCell ref="E85:E90"/>
    <mergeCell ref="I85:I90"/>
    <mergeCell ref="J85:J90"/>
    <mergeCell ref="K85:K90"/>
    <mergeCell ref="N104:Q104"/>
  </mergeCells>
  <phoneticPr fontId="11" type="noConversion"/>
  <printOptions horizontalCentered="1"/>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ignoredErrors>
    <ignoredError sqref="O46 O48 O58 O60 O64 O66"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48A7E-0E57-4310-B8DE-C26B54E55CEE}">
  <sheetPr>
    <pageSetUpPr fitToPage="1"/>
  </sheetPr>
  <dimension ref="A1:S102"/>
  <sheetViews>
    <sheetView topLeftCell="A11" zoomScale="70" zoomScaleNormal="70" workbookViewId="0">
      <selection activeCell="F41" sqref="F41:F76"/>
    </sheetView>
  </sheetViews>
  <sheetFormatPr defaultRowHeight="15.6" x14ac:dyDescent="0.3"/>
  <cols>
    <col min="2" max="2" width="17.5546875" customWidth="1"/>
    <col min="3" max="3" width="12.88671875" customWidth="1"/>
    <col min="4" max="4" width="19.5546875" customWidth="1"/>
    <col min="5" max="5" width="20" customWidth="1"/>
    <col min="6" max="6" width="11.33203125" customWidth="1"/>
    <col min="7" max="7" width="19.109375" customWidth="1"/>
    <col min="8" max="8" width="13.5546875" customWidth="1"/>
    <col min="9" max="9" width="15.5546875" customWidth="1"/>
    <col min="10" max="10" width="11.77734375" customWidth="1"/>
    <col min="11" max="11" width="14.5546875" customWidth="1"/>
    <col min="12" max="12" width="16.88671875" customWidth="1"/>
    <col min="13" max="13" width="14.109375" customWidth="1"/>
    <col min="14" max="14" width="44.5546875" customWidth="1"/>
    <col min="15" max="15" width="12.44140625" style="220" customWidth="1"/>
    <col min="16" max="17" width="16" customWidth="1"/>
  </cols>
  <sheetData>
    <row r="1" spans="2:17" x14ac:dyDescent="0.3">
      <c r="B1" s="7"/>
      <c r="C1" s="7"/>
      <c r="D1" s="7"/>
      <c r="E1" s="7"/>
      <c r="F1" s="7"/>
      <c r="G1" s="7"/>
      <c r="H1" s="7"/>
      <c r="I1" s="7"/>
      <c r="J1" s="7"/>
      <c r="K1" s="7"/>
      <c r="L1" s="7"/>
      <c r="M1" s="7"/>
      <c r="N1" s="7"/>
      <c r="O1" s="7"/>
      <c r="P1" s="7"/>
      <c r="Q1" s="7"/>
    </row>
    <row r="2" spans="2:17" x14ac:dyDescent="0.3">
      <c r="B2" s="322" t="s">
        <v>198</v>
      </c>
      <c r="C2" s="322"/>
      <c r="D2" s="322"/>
      <c r="E2" s="322"/>
      <c r="F2" s="322"/>
      <c r="G2" s="322"/>
      <c r="H2" s="322"/>
      <c r="I2" s="322"/>
      <c r="J2" s="322"/>
      <c r="K2" s="322"/>
      <c r="L2" s="322"/>
      <c r="M2" s="322"/>
      <c r="N2" s="322"/>
      <c r="O2" s="322"/>
      <c r="P2" s="322"/>
      <c r="Q2" s="322"/>
    </row>
    <row r="3" spans="2:17" x14ac:dyDescent="0.3">
      <c r="B3" s="6"/>
      <c r="C3" s="6"/>
      <c r="D3" s="6"/>
      <c r="E3" s="6"/>
      <c r="F3" s="6"/>
      <c r="G3" s="6"/>
      <c r="H3" s="6"/>
      <c r="I3" s="6"/>
      <c r="J3" s="6"/>
      <c r="K3" s="6"/>
      <c r="L3" s="6"/>
      <c r="M3" s="6"/>
      <c r="N3" s="215"/>
      <c r="O3" s="6"/>
      <c r="P3" s="6"/>
      <c r="Q3" s="6"/>
    </row>
    <row r="4" spans="2:17" x14ac:dyDescent="0.3">
      <c r="B4" s="7"/>
      <c r="C4" s="7"/>
      <c r="D4" s="7"/>
      <c r="E4" s="7"/>
      <c r="F4" s="7"/>
      <c r="G4" s="323" t="str">
        <f>'III skyrius'!D13</f>
        <v>LT026-02-02-07</v>
      </c>
      <c r="H4" s="323"/>
      <c r="I4" s="374" t="str">
        <f>'III skyrius'!C13</f>
        <v>Atliekų tvarkymo paslaugų gerinimas</v>
      </c>
      <c r="J4" s="374"/>
      <c r="K4" s="374"/>
      <c r="L4" s="374"/>
      <c r="M4" s="374"/>
      <c r="N4" s="374"/>
      <c r="O4" s="7"/>
      <c r="P4" s="7"/>
      <c r="Q4" s="7"/>
    </row>
    <row r="5" spans="2:17" x14ac:dyDescent="0.3">
      <c r="B5" s="6"/>
      <c r="C5" s="6"/>
      <c r="D5" s="6"/>
      <c r="E5" s="6"/>
      <c r="F5" s="6"/>
      <c r="G5" s="6"/>
      <c r="H5" s="6"/>
      <c r="I5" s="6"/>
      <c r="J5" s="6"/>
      <c r="K5" s="6"/>
      <c r="L5" s="6"/>
      <c r="M5" s="6"/>
      <c r="N5" s="6"/>
      <c r="O5" s="6"/>
      <c r="P5" s="6"/>
      <c r="Q5" s="6"/>
    </row>
    <row r="6" spans="2:17" x14ac:dyDescent="0.3">
      <c r="B6" s="298" t="s">
        <v>103</v>
      </c>
      <c r="C6" s="298"/>
      <c r="D6" s="298"/>
      <c r="E6" s="298"/>
      <c r="F6" s="298"/>
      <c r="G6" s="298"/>
      <c r="H6" s="298"/>
      <c r="I6" s="7"/>
      <c r="J6" s="7"/>
      <c r="K6" s="7"/>
      <c r="L6" s="7"/>
      <c r="M6" s="7"/>
      <c r="N6" s="7"/>
      <c r="O6" s="7"/>
      <c r="P6" s="7"/>
      <c r="Q6" s="7"/>
    </row>
    <row r="7" spans="2:17" ht="21.6" customHeight="1" x14ac:dyDescent="0.3">
      <c r="B7" s="261" t="s">
        <v>3</v>
      </c>
      <c r="C7" s="261" t="s">
        <v>104</v>
      </c>
      <c r="D7" s="261"/>
      <c r="E7" s="262" t="s">
        <v>105</v>
      </c>
      <c r="F7" s="262"/>
      <c r="G7" s="262"/>
      <c r="H7" s="262" t="s">
        <v>106</v>
      </c>
      <c r="I7" s="262"/>
      <c r="J7" s="262"/>
      <c r="K7" s="261" t="s">
        <v>107</v>
      </c>
      <c r="L7" s="261"/>
      <c r="M7" s="261"/>
      <c r="N7" s="261"/>
    </row>
    <row r="8" spans="2:17" ht="34.35" customHeight="1" x14ac:dyDescent="0.3">
      <c r="B8" s="261"/>
      <c r="C8" s="261"/>
      <c r="D8" s="261"/>
      <c r="E8" s="262"/>
      <c r="F8" s="262"/>
      <c r="G8" s="262"/>
      <c r="H8" s="262"/>
      <c r="I8" s="262"/>
      <c r="J8" s="262"/>
      <c r="K8" s="262" t="s">
        <v>108</v>
      </c>
      <c r="L8" s="262"/>
      <c r="M8" s="262"/>
      <c r="N8" s="3" t="s">
        <v>109</v>
      </c>
      <c r="O8" s="221"/>
      <c r="P8" s="1"/>
      <c r="Q8" s="1"/>
    </row>
    <row r="9" spans="2:17" x14ac:dyDescent="0.3">
      <c r="B9" s="4">
        <v>1</v>
      </c>
      <c r="C9" s="263">
        <v>2</v>
      </c>
      <c r="D9" s="263"/>
      <c r="E9" s="263">
        <v>3</v>
      </c>
      <c r="F9" s="263"/>
      <c r="G9" s="263"/>
      <c r="H9" s="263">
        <v>4</v>
      </c>
      <c r="I9" s="263"/>
      <c r="J9" s="263"/>
      <c r="K9" s="263">
        <v>5</v>
      </c>
      <c r="L9" s="263"/>
      <c r="M9" s="263"/>
      <c r="N9" s="4">
        <v>6</v>
      </c>
    </row>
    <row r="10" spans="2:17" ht="15.6" customHeight="1" x14ac:dyDescent="0.3">
      <c r="B10" s="320" t="s">
        <v>15</v>
      </c>
      <c r="C10" s="305" t="s">
        <v>693</v>
      </c>
      <c r="D10" s="306"/>
      <c r="E10" s="309" t="s">
        <v>28</v>
      </c>
      <c r="F10" s="310"/>
      <c r="G10" s="311"/>
      <c r="H10" s="473">
        <v>0</v>
      </c>
      <c r="I10" s="474"/>
      <c r="J10" s="474"/>
      <c r="K10" s="473">
        <v>0</v>
      </c>
      <c r="L10" s="474"/>
      <c r="M10" s="474"/>
      <c r="N10" s="150">
        <f>O41</f>
        <v>2292.19</v>
      </c>
    </row>
    <row r="11" spans="2:17" ht="19.350000000000001" customHeight="1" x14ac:dyDescent="0.3">
      <c r="B11" s="321"/>
      <c r="C11" s="307"/>
      <c r="D11" s="308"/>
      <c r="E11" s="312"/>
      <c r="F11" s="313"/>
      <c r="G11" s="314"/>
      <c r="H11" s="470" t="s">
        <v>23</v>
      </c>
      <c r="I11" s="471"/>
      <c r="J11" s="472"/>
      <c r="K11" s="470" t="s">
        <v>21</v>
      </c>
      <c r="L11" s="471"/>
      <c r="M11" s="472"/>
      <c r="N11" s="22" t="str">
        <f>O44</f>
        <v>(2029)</v>
      </c>
    </row>
    <row r="14" spans="2:17" x14ac:dyDescent="0.3">
      <c r="B14" s="298" t="s">
        <v>117</v>
      </c>
      <c r="C14" s="298"/>
      <c r="D14" s="298"/>
      <c r="E14" s="298"/>
      <c r="F14" s="298"/>
      <c r="G14" s="298"/>
    </row>
    <row r="15" spans="2:17" x14ac:dyDescent="0.3">
      <c r="B15" s="325" t="s">
        <v>118</v>
      </c>
      <c r="C15" s="325"/>
      <c r="D15" s="325"/>
      <c r="E15" s="325"/>
      <c r="F15" s="325" t="s">
        <v>119</v>
      </c>
      <c r="G15" s="325"/>
      <c r="H15" s="325"/>
    </row>
    <row r="16" spans="2:17" x14ac:dyDescent="0.3">
      <c r="B16" s="326">
        <v>1</v>
      </c>
      <c r="C16" s="326"/>
      <c r="D16" s="326"/>
      <c r="E16" s="326"/>
      <c r="F16" s="326">
        <v>2</v>
      </c>
      <c r="G16" s="326"/>
      <c r="H16" s="326"/>
    </row>
    <row r="17" spans="2:15" x14ac:dyDescent="0.3">
      <c r="B17" s="295" t="s">
        <v>120</v>
      </c>
      <c r="C17" s="295"/>
      <c r="D17" s="295"/>
      <c r="E17" s="295"/>
      <c r="F17" s="481">
        <f>F18+F21+F24+F27</f>
        <v>2608894.9699999997</v>
      </c>
      <c r="G17" s="481"/>
      <c r="H17" s="481"/>
    </row>
    <row r="18" spans="2:15" x14ac:dyDescent="0.3">
      <c r="B18" s="295" t="s">
        <v>121</v>
      </c>
      <c r="C18" s="295"/>
      <c r="D18" s="295"/>
      <c r="E18" s="295"/>
      <c r="F18" s="481">
        <f>F19</f>
        <v>0</v>
      </c>
      <c r="G18" s="481"/>
      <c r="H18" s="481"/>
    </row>
    <row r="19" spans="2:15" x14ac:dyDescent="0.3">
      <c r="B19" s="293" t="s">
        <v>456</v>
      </c>
      <c r="C19" s="293"/>
      <c r="D19" s="293"/>
      <c r="E19" s="293"/>
      <c r="F19" s="481">
        <f>J77</f>
        <v>0</v>
      </c>
      <c r="G19" s="481"/>
      <c r="H19" s="481"/>
    </row>
    <row r="20" spans="2:15" s="181" customFormat="1" x14ac:dyDescent="0.3">
      <c r="B20" s="299" t="s">
        <v>517</v>
      </c>
      <c r="C20" s="300"/>
      <c r="D20" s="300"/>
      <c r="E20" s="301"/>
      <c r="F20" s="482"/>
      <c r="G20" s="483"/>
      <c r="H20" s="484"/>
      <c r="O20" s="222"/>
    </row>
    <row r="21" spans="2:15" ht="31.35" customHeight="1" x14ac:dyDescent="0.3">
      <c r="B21" s="295" t="s">
        <v>122</v>
      </c>
      <c r="C21" s="295"/>
      <c r="D21" s="295"/>
      <c r="E21" s="295"/>
      <c r="F21" s="481">
        <f>F22</f>
        <v>0</v>
      </c>
      <c r="G21" s="481"/>
      <c r="H21" s="481"/>
    </row>
    <row r="22" spans="2:15" ht="33" customHeight="1" x14ac:dyDescent="0.3">
      <c r="B22" s="293" t="s">
        <v>458</v>
      </c>
      <c r="C22" s="293"/>
      <c r="D22" s="293"/>
      <c r="E22" s="293"/>
      <c r="F22" s="481">
        <f>K77</f>
        <v>0</v>
      </c>
      <c r="G22" s="481"/>
      <c r="H22" s="481"/>
    </row>
    <row r="23" spans="2:15" s="181" customFormat="1" x14ac:dyDescent="0.3">
      <c r="B23" s="299" t="s">
        <v>517</v>
      </c>
      <c r="C23" s="300"/>
      <c r="D23" s="300"/>
      <c r="E23" s="301"/>
      <c r="F23" s="482"/>
      <c r="G23" s="483"/>
      <c r="H23" s="484"/>
      <c r="O23" s="222"/>
    </row>
    <row r="24" spans="2:15" x14ac:dyDescent="0.3">
      <c r="B24" s="295" t="s">
        <v>123</v>
      </c>
      <c r="C24" s="295"/>
      <c r="D24" s="295"/>
      <c r="E24" s="295"/>
      <c r="F24" s="481">
        <f>F25</f>
        <v>2608894.9699999997</v>
      </c>
      <c r="G24" s="481"/>
      <c r="H24" s="481"/>
    </row>
    <row r="25" spans="2:15" x14ac:dyDescent="0.3">
      <c r="B25" s="293" t="s">
        <v>124</v>
      </c>
      <c r="C25" s="293"/>
      <c r="D25" s="293"/>
      <c r="E25" s="293"/>
      <c r="F25" s="481">
        <f>L77</f>
        <v>2608894.9699999997</v>
      </c>
      <c r="G25" s="481"/>
      <c r="H25" s="481"/>
    </row>
    <row r="26" spans="2:15" s="181" customFormat="1" x14ac:dyDescent="0.3">
      <c r="B26" s="299" t="s">
        <v>517</v>
      </c>
      <c r="C26" s="300"/>
      <c r="D26" s="300"/>
      <c r="E26" s="301"/>
      <c r="F26" s="482"/>
      <c r="G26" s="483"/>
      <c r="H26" s="484"/>
      <c r="O26" s="222"/>
    </row>
    <row r="27" spans="2:15" x14ac:dyDescent="0.3">
      <c r="B27" s="295" t="s">
        <v>125</v>
      </c>
      <c r="C27" s="295"/>
      <c r="D27" s="295"/>
      <c r="E27" s="295"/>
      <c r="F27" s="481">
        <f>F28</f>
        <v>0</v>
      </c>
      <c r="G27" s="481"/>
      <c r="H27" s="481"/>
    </row>
    <row r="28" spans="2:15" x14ac:dyDescent="0.3">
      <c r="B28" s="293" t="s">
        <v>460</v>
      </c>
      <c r="C28" s="293"/>
      <c r="D28" s="293"/>
      <c r="E28" s="293"/>
      <c r="F28" s="481">
        <v>0</v>
      </c>
      <c r="G28" s="481"/>
      <c r="H28" s="481"/>
    </row>
    <row r="29" spans="2:15" s="181" customFormat="1" x14ac:dyDescent="0.3">
      <c r="B29" s="299" t="s">
        <v>517</v>
      </c>
      <c r="C29" s="300"/>
      <c r="D29" s="300"/>
      <c r="E29" s="301"/>
      <c r="F29" s="482"/>
      <c r="G29" s="483"/>
      <c r="H29" s="484"/>
      <c r="O29" s="222"/>
    </row>
    <row r="30" spans="2:15" x14ac:dyDescent="0.3">
      <c r="B30" s="295" t="s">
        <v>126</v>
      </c>
      <c r="C30" s="295"/>
      <c r="D30" s="295"/>
      <c r="E30" s="295"/>
      <c r="F30" s="481">
        <f>SUM(F31:H33)</f>
        <v>460393.24</v>
      </c>
      <c r="G30" s="481"/>
      <c r="H30" s="481"/>
    </row>
    <row r="31" spans="2:15" x14ac:dyDescent="0.3">
      <c r="B31" s="293" t="s">
        <v>127</v>
      </c>
      <c r="C31" s="293"/>
      <c r="D31" s="293"/>
      <c r="E31" s="293"/>
      <c r="F31" s="481">
        <f>M77</f>
        <v>460393.24</v>
      </c>
      <c r="G31" s="481"/>
      <c r="H31" s="481"/>
    </row>
    <row r="32" spans="2:15" x14ac:dyDescent="0.3">
      <c r="B32" s="293" t="s">
        <v>128</v>
      </c>
      <c r="C32" s="293"/>
      <c r="D32" s="293"/>
      <c r="E32" s="293"/>
      <c r="F32" s="481">
        <v>0</v>
      </c>
      <c r="G32" s="481"/>
      <c r="H32" s="481"/>
    </row>
    <row r="33" spans="2:17" x14ac:dyDescent="0.3">
      <c r="B33" s="293" t="s">
        <v>129</v>
      </c>
      <c r="C33" s="293"/>
      <c r="D33" s="293"/>
      <c r="E33" s="293"/>
      <c r="F33" s="481">
        <v>0</v>
      </c>
      <c r="G33" s="481"/>
      <c r="H33" s="481"/>
    </row>
    <row r="34" spans="2:17" x14ac:dyDescent="0.3">
      <c r="B34" s="295" t="s">
        <v>130</v>
      </c>
      <c r="C34" s="295"/>
      <c r="D34" s="295"/>
      <c r="E34" s="295"/>
      <c r="F34" s="481">
        <f>F17+F30</f>
        <v>3069288.21</v>
      </c>
      <c r="G34" s="481"/>
      <c r="H34" s="481"/>
    </row>
    <row r="35" spans="2:17" x14ac:dyDescent="0.3">
      <c r="F35" s="28"/>
      <c r="G35" s="28"/>
      <c r="H35" s="28"/>
    </row>
    <row r="36" spans="2:17" x14ac:dyDescent="0.3">
      <c r="B36" s="298" t="s">
        <v>131</v>
      </c>
      <c r="C36" s="298"/>
      <c r="D36" s="298"/>
      <c r="E36" s="298"/>
      <c r="F36" s="298"/>
      <c r="G36" s="298"/>
      <c r="H36" s="298"/>
    </row>
    <row r="37" spans="2:17" ht="16.350000000000001" customHeight="1" x14ac:dyDescent="0.3">
      <c r="B37" s="367" t="s">
        <v>132</v>
      </c>
      <c r="C37" s="262" t="s">
        <v>133</v>
      </c>
      <c r="D37" s="262" t="s">
        <v>134</v>
      </c>
      <c r="E37" s="262" t="s">
        <v>135</v>
      </c>
      <c r="F37" s="262" t="s">
        <v>136</v>
      </c>
      <c r="G37" s="262" t="s">
        <v>137</v>
      </c>
      <c r="H37" s="262" t="s">
        <v>138</v>
      </c>
      <c r="I37" s="262" t="s">
        <v>139</v>
      </c>
      <c r="J37" s="262"/>
      <c r="K37" s="262"/>
      <c r="L37" s="262"/>
      <c r="M37" s="262"/>
      <c r="N37" s="262" t="s">
        <v>6</v>
      </c>
      <c r="O37" s="262"/>
      <c r="P37" s="262" t="s">
        <v>140</v>
      </c>
      <c r="Q37" s="262" t="s">
        <v>141</v>
      </c>
    </row>
    <row r="38" spans="2:17" ht="47.1" customHeight="1" x14ac:dyDescent="0.3">
      <c r="B38" s="368"/>
      <c r="C38" s="262"/>
      <c r="D38" s="262"/>
      <c r="E38" s="262"/>
      <c r="F38" s="262"/>
      <c r="G38" s="262"/>
      <c r="H38" s="262"/>
      <c r="I38" s="262" t="s">
        <v>88</v>
      </c>
      <c r="J38" s="262" t="s">
        <v>142</v>
      </c>
      <c r="K38" s="262"/>
      <c r="L38" s="262"/>
      <c r="M38" s="262" t="s">
        <v>143</v>
      </c>
      <c r="N38" s="262" t="s">
        <v>144</v>
      </c>
      <c r="O38" s="262" t="s">
        <v>145</v>
      </c>
      <c r="P38" s="262"/>
      <c r="Q38" s="262"/>
    </row>
    <row r="39" spans="2:17" ht="96" customHeight="1" x14ac:dyDescent="0.3">
      <c r="B39" s="369"/>
      <c r="C39" s="262"/>
      <c r="D39" s="262"/>
      <c r="E39" s="262"/>
      <c r="F39" s="262"/>
      <c r="G39" s="262"/>
      <c r="H39" s="262"/>
      <c r="I39" s="262"/>
      <c r="J39" s="3" t="s">
        <v>146</v>
      </c>
      <c r="K39" s="3" t="s">
        <v>147</v>
      </c>
      <c r="L39" s="3" t="s">
        <v>148</v>
      </c>
      <c r="M39" s="262"/>
      <c r="N39" s="262"/>
      <c r="O39" s="262"/>
      <c r="P39" s="262"/>
      <c r="Q39" s="262"/>
    </row>
    <row r="40" spans="2:17" x14ac:dyDescent="0.3">
      <c r="B40" s="4">
        <v>1</v>
      </c>
      <c r="C40" s="4">
        <v>2</v>
      </c>
      <c r="D40" s="4">
        <v>3</v>
      </c>
      <c r="E40" s="4">
        <v>4</v>
      </c>
      <c r="F40" s="4">
        <v>5</v>
      </c>
      <c r="G40" s="4">
        <v>6</v>
      </c>
      <c r="H40" s="4">
        <v>7</v>
      </c>
      <c r="I40" s="4">
        <v>8</v>
      </c>
      <c r="J40" s="4">
        <v>9</v>
      </c>
      <c r="K40" s="4">
        <v>10</v>
      </c>
      <c r="L40" s="4">
        <v>11</v>
      </c>
      <c r="M40" s="4">
        <v>12</v>
      </c>
      <c r="N40" s="4">
        <v>13</v>
      </c>
      <c r="O40" s="4">
        <v>14</v>
      </c>
      <c r="P40" s="4">
        <v>15</v>
      </c>
      <c r="Q40" s="4">
        <v>16</v>
      </c>
    </row>
    <row r="41" spans="2:17" ht="18.600000000000001" customHeight="1" x14ac:dyDescent="0.3">
      <c r="B41" s="279" t="s">
        <v>911</v>
      </c>
      <c r="C41" s="250" t="s">
        <v>149</v>
      </c>
      <c r="D41" s="279" t="s">
        <v>694</v>
      </c>
      <c r="E41" s="279" t="s">
        <v>695</v>
      </c>
      <c r="F41" s="250" t="s">
        <v>464</v>
      </c>
      <c r="G41" s="250" t="s">
        <v>586</v>
      </c>
      <c r="H41" s="250" t="s">
        <v>150</v>
      </c>
      <c r="I41" s="427">
        <f>SUM(I47:I76)</f>
        <v>3069288.21</v>
      </c>
      <c r="J41" s="427">
        <f t="shared" ref="J41:M41" si="0">SUM(J47:J76)</f>
        <v>0</v>
      </c>
      <c r="K41" s="427">
        <f t="shared" si="0"/>
        <v>0</v>
      </c>
      <c r="L41" s="427">
        <f t="shared" si="0"/>
        <v>2608894.9699999997</v>
      </c>
      <c r="M41" s="427">
        <f t="shared" si="0"/>
        <v>460393.24</v>
      </c>
      <c r="N41" s="279" t="s">
        <v>696</v>
      </c>
      <c r="O41" s="217">
        <f>O47+O53+O59+O65+O71</f>
        <v>2292.19</v>
      </c>
      <c r="P41" s="485" t="s">
        <v>156</v>
      </c>
      <c r="Q41" s="485" t="s">
        <v>822</v>
      </c>
    </row>
    <row r="42" spans="2:17" ht="17.399999999999999" customHeight="1" x14ac:dyDescent="0.3">
      <c r="B42" s="280"/>
      <c r="C42" s="251"/>
      <c r="D42" s="280"/>
      <c r="E42" s="280"/>
      <c r="F42" s="251"/>
      <c r="G42" s="251"/>
      <c r="H42" s="251"/>
      <c r="I42" s="428"/>
      <c r="J42" s="428"/>
      <c r="K42" s="428"/>
      <c r="L42" s="428"/>
      <c r="M42" s="428"/>
      <c r="N42" s="281"/>
      <c r="O42" s="11" t="s">
        <v>29</v>
      </c>
      <c r="P42" s="486"/>
      <c r="Q42" s="486"/>
    </row>
    <row r="43" spans="2:17" ht="18.600000000000001" customHeight="1" x14ac:dyDescent="0.3">
      <c r="B43" s="280"/>
      <c r="C43" s="251"/>
      <c r="D43" s="280"/>
      <c r="E43" s="280"/>
      <c r="F43" s="251"/>
      <c r="G43" s="251"/>
      <c r="H43" s="251"/>
      <c r="I43" s="428"/>
      <c r="J43" s="428"/>
      <c r="K43" s="428"/>
      <c r="L43" s="428"/>
      <c r="M43" s="428"/>
      <c r="N43" s="279" t="s">
        <v>698</v>
      </c>
      <c r="O43" s="146">
        <f>O49+O55+O61+O67+O73</f>
        <v>5</v>
      </c>
      <c r="P43" s="486"/>
      <c r="Q43" s="486"/>
    </row>
    <row r="44" spans="2:17" ht="32.4" customHeight="1" x14ac:dyDescent="0.3">
      <c r="B44" s="280"/>
      <c r="C44" s="251"/>
      <c r="D44" s="280"/>
      <c r="E44" s="280"/>
      <c r="F44" s="251"/>
      <c r="G44" s="251"/>
      <c r="H44" s="251"/>
      <c r="I44" s="428"/>
      <c r="J44" s="428"/>
      <c r="K44" s="428"/>
      <c r="L44" s="428"/>
      <c r="M44" s="428"/>
      <c r="N44" s="281"/>
      <c r="O44" s="151" t="s">
        <v>29</v>
      </c>
      <c r="P44" s="486"/>
      <c r="Q44" s="486"/>
    </row>
    <row r="45" spans="2:17" ht="18.600000000000001" customHeight="1" x14ac:dyDescent="0.3">
      <c r="B45" s="280"/>
      <c r="C45" s="251"/>
      <c r="D45" s="280"/>
      <c r="E45" s="280"/>
      <c r="F45" s="251"/>
      <c r="G45" s="251"/>
      <c r="H45" s="251"/>
      <c r="I45" s="428"/>
      <c r="J45" s="428"/>
      <c r="K45" s="428"/>
      <c r="L45" s="428"/>
      <c r="M45" s="428"/>
      <c r="N45" s="279" t="s">
        <v>697</v>
      </c>
      <c r="O45" s="217">
        <f>O51+O57+O63+O69+O75</f>
        <v>2952232.42</v>
      </c>
      <c r="P45" s="486"/>
      <c r="Q45" s="486"/>
    </row>
    <row r="46" spans="2:17" ht="13.8" customHeight="1" x14ac:dyDescent="0.3">
      <c r="B46" s="280"/>
      <c r="C46" s="251"/>
      <c r="D46" s="280"/>
      <c r="E46" s="280"/>
      <c r="F46" s="251"/>
      <c r="G46" s="251"/>
      <c r="H46" s="251"/>
      <c r="I46" s="428"/>
      <c r="J46" s="428"/>
      <c r="K46" s="428"/>
      <c r="L46" s="428"/>
      <c r="M46" s="428"/>
      <c r="N46" s="281"/>
      <c r="O46" s="148" t="s">
        <v>29</v>
      </c>
      <c r="P46" s="487"/>
      <c r="Q46" s="487"/>
    </row>
    <row r="47" spans="2:17" ht="17.100000000000001" customHeight="1" x14ac:dyDescent="0.3">
      <c r="B47" s="279" t="s">
        <v>699</v>
      </c>
      <c r="C47" s="251"/>
      <c r="D47" s="279" t="s">
        <v>492</v>
      </c>
      <c r="E47" s="250" t="s">
        <v>18</v>
      </c>
      <c r="F47" s="251"/>
      <c r="G47" s="251"/>
      <c r="H47" s="251"/>
      <c r="I47" s="244">
        <f t="shared" ref="I47" si="1">L47+M47</f>
        <v>198016.92</v>
      </c>
      <c r="J47" s="247">
        <v>0</v>
      </c>
      <c r="K47" s="240">
        <v>0</v>
      </c>
      <c r="L47" s="240">
        <v>168314.38</v>
      </c>
      <c r="M47" s="240">
        <v>29702.54</v>
      </c>
      <c r="N47" s="279" t="s">
        <v>696</v>
      </c>
      <c r="O47" s="149">
        <v>302</v>
      </c>
      <c r="P47" s="250" t="s">
        <v>156</v>
      </c>
      <c r="Q47" s="250" t="s">
        <v>823</v>
      </c>
    </row>
    <row r="48" spans="2:17" ht="17.399999999999999" customHeight="1" x14ac:dyDescent="0.3">
      <c r="B48" s="280"/>
      <c r="C48" s="251"/>
      <c r="D48" s="280"/>
      <c r="E48" s="251"/>
      <c r="F48" s="251"/>
      <c r="G48" s="251"/>
      <c r="H48" s="251"/>
      <c r="I48" s="245"/>
      <c r="J48" s="248"/>
      <c r="K48" s="241"/>
      <c r="L48" s="241"/>
      <c r="M48" s="241"/>
      <c r="N48" s="281"/>
      <c r="O48" s="11" t="s">
        <v>29</v>
      </c>
      <c r="P48" s="251"/>
      <c r="Q48" s="251"/>
    </row>
    <row r="49" spans="2:17" ht="20.100000000000001" customHeight="1" x14ac:dyDescent="0.3">
      <c r="B49" s="280"/>
      <c r="C49" s="251"/>
      <c r="D49" s="280"/>
      <c r="E49" s="251"/>
      <c r="F49" s="251"/>
      <c r="G49" s="251"/>
      <c r="H49" s="251"/>
      <c r="I49" s="245"/>
      <c r="J49" s="248"/>
      <c r="K49" s="241"/>
      <c r="L49" s="241"/>
      <c r="M49" s="241"/>
      <c r="N49" s="279" t="s">
        <v>698</v>
      </c>
      <c r="O49" s="149">
        <v>1</v>
      </c>
      <c r="P49" s="251"/>
      <c r="Q49" s="251"/>
    </row>
    <row r="50" spans="2:17" ht="28.8" customHeight="1" x14ac:dyDescent="0.3">
      <c r="B50" s="280"/>
      <c r="C50" s="251"/>
      <c r="D50" s="280"/>
      <c r="E50" s="251"/>
      <c r="F50" s="251"/>
      <c r="G50" s="251"/>
      <c r="H50" s="251"/>
      <c r="I50" s="245"/>
      <c r="J50" s="248"/>
      <c r="K50" s="241"/>
      <c r="L50" s="241"/>
      <c r="M50" s="241"/>
      <c r="N50" s="281"/>
      <c r="O50" s="11" t="s">
        <v>29</v>
      </c>
      <c r="P50" s="251"/>
      <c r="Q50" s="251"/>
    </row>
    <row r="51" spans="2:17" ht="24.6" customHeight="1" x14ac:dyDescent="0.3">
      <c r="B51" s="280"/>
      <c r="C51" s="251"/>
      <c r="D51" s="280"/>
      <c r="E51" s="251"/>
      <c r="F51" s="251"/>
      <c r="G51" s="251"/>
      <c r="H51" s="251"/>
      <c r="I51" s="245"/>
      <c r="J51" s="248"/>
      <c r="K51" s="241"/>
      <c r="L51" s="241"/>
      <c r="M51" s="241"/>
      <c r="N51" s="279" t="s">
        <v>697</v>
      </c>
      <c r="O51" s="147">
        <v>177988.12</v>
      </c>
      <c r="P51" s="251"/>
      <c r="Q51" s="251"/>
    </row>
    <row r="52" spans="2:17" ht="19.8" customHeight="1" x14ac:dyDescent="0.3">
      <c r="B52" s="281"/>
      <c r="C52" s="251"/>
      <c r="D52" s="281"/>
      <c r="E52" s="252"/>
      <c r="F52" s="251"/>
      <c r="G52" s="251"/>
      <c r="H52" s="251"/>
      <c r="I52" s="246"/>
      <c r="J52" s="249"/>
      <c r="K52" s="242"/>
      <c r="L52" s="242"/>
      <c r="M52" s="242"/>
      <c r="N52" s="281"/>
      <c r="O52" s="24" t="s">
        <v>29</v>
      </c>
      <c r="P52" s="252"/>
      <c r="Q52" s="252"/>
    </row>
    <row r="53" spans="2:17" ht="17.100000000000001" customHeight="1" x14ac:dyDescent="0.3">
      <c r="B53" s="279" t="s">
        <v>700</v>
      </c>
      <c r="C53" s="251"/>
      <c r="D53" s="279" t="s">
        <v>701</v>
      </c>
      <c r="E53" s="279" t="s">
        <v>492</v>
      </c>
      <c r="F53" s="251"/>
      <c r="G53" s="251"/>
      <c r="H53" s="251"/>
      <c r="I53" s="244">
        <f t="shared" ref="I53" si="2">L53+M53</f>
        <v>288900</v>
      </c>
      <c r="J53" s="247">
        <v>0</v>
      </c>
      <c r="K53" s="240">
        <v>0</v>
      </c>
      <c r="L53" s="240">
        <v>245565</v>
      </c>
      <c r="M53" s="240">
        <v>43335</v>
      </c>
      <c r="N53" s="279" t="s">
        <v>696</v>
      </c>
      <c r="O53" s="149">
        <v>250</v>
      </c>
      <c r="P53" s="250" t="s">
        <v>155</v>
      </c>
      <c r="Q53" s="250" t="s">
        <v>824</v>
      </c>
    </row>
    <row r="54" spans="2:17" ht="17.399999999999999" customHeight="1" x14ac:dyDescent="0.3">
      <c r="B54" s="280"/>
      <c r="C54" s="251"/>
      <c r="D54" s="280"/>
      <c r="E54" s="280"/>
      <c r="F54" s="251"/>
      <c r="G54" s="251"/>
      <c r="H54" s="251"/>
      <c r="I54" s="245"/>
      <c r="J54" s="248"/>
      <c r="K54" s="241"/>
      <c r="L54" s="241"/>
      <c r="M54" s="241"/>
      <c r="N54" s="281"/>
      <c r="O54" s="11" t="s">
        <v>29</v>
      </c>
      <c r="P54" s="251"/>
      <c r="Q54" s="251"/>
    </row>
    <row r="55" spans="2:17" ht="20.100000000000001" customHeight="1" x14ac:dyDescent="0.3">
      <c r="B55" s="280"/>
      <c r="C55" s="251"/>
      <c r="D55" s="280"/>
      <c r="E55" s="280"/>
      <c r="F55" s="251"/>
      <c r="G55" s="251"/>
      <c r="H55" s="251"/>
      <c r="I55" s="245"/>
      <c r="J55" s="248"/>
      <c r="K55" s="241"/>
      <c r="L55" s="241"/>
      <c r="M55" s="241"/>
      <c r="N55" s="279" t="s">
        <v>698</v>
      </c>
      <c r="O55" s="149">
        <v>1</v>
      </c>
      <c r="P55" s="251"/>
      <c r="Q55" s="251"/>
    </row>
    <row r="56" spans="2:17" ht="28.8" customHeight="1" x14ac:dyDescent="0.3">
      <c r="B56" s="280"/>
      <c r="C56" s="251"/>
      <c r="D56" s="280"/>
      <c r="E56" s="280"/>
      <c r="F56" s="251"/>
      <c r="G56" s="251"/>
      <c r="H56" s="251"/>
      <c r="I56" s="245"/>
      <c r="J56" s="248"/>
      <c r="K56" s="241"/>
      <c r="L56" s="241"/>
      <c r="M56" s="241"/>
      <c r="N56" s="281"/>
      <c r="O56" s="148" t="s">
        <v>29</v>
      </c>
      <c r="P56" s="251"/>
      <c r="Q56" s="251"/>
    </row>
    <row r="57" spans="2:17" ht="24.6" customHeight="1" x14ac:dyDescent="0.3">
      <c r="B57" s="280"/>
      <c r="C57" s="251"/>
      <c r="D57" s="280"/>
      <c r="E57" s="280"/>
      <c r="F57" s="251"/>
      <c r="G57" s="251"/>
      <c r="H57" s="251"/>
      <c r="I57" s="245"/>
      <c r="J57" s="248"/>
      <c r="K57" s="241"/>
      <c r="L57" s="241"/>
      <c r="M57" s="241"/>
      <c r="N57" s="279" t="s">
        <v>697</v>
      </c>
      <c r="O57" s="219">
        <v>260010</v>
      </c>
      <c r="P57" s="251"/>
      <c r="Q57" s="251"/>
    </row>
    <row r="58" spans="2:17" ht="19.8" customHeight="1" x14ac:dyDescent="0.3">
      <c r="B58" s="281"/>
      <c r="C58" s="251"/>
      <c r="D58" s="281"/>
      <c r="E58" s="281"/>
      <c r="F58" s="251"/>
      <c r="G58" s="251"/>
      <c r="H58" s="251"/>
      <c r="I58" s="246"/>
      <c r="J58" s="249"/>
      <c r="K58" s="242"/>
      <c r="L58" s="242"/>
      <c r="M58" s="242"/>
      <c r="N58" s="281"/>
      <c r="O58" s="24" t="s">
        <v>29</v>
      </c>
      <c r="P58" s="252"/>
      <c r="Q58" s="252"/>
    </row>
    <row r="59" spans="2:17" ht="17.100000000000001" customHeight="1" x14ac:dyDescent="0.3">
      <c r="B59" s="279" t="s">
        <v>702</v>
      </c>
      <c r="C59" s="251"/>
      <c r="D59" s="279" t="s">
        <v>701</v>
      </c>
      <c r="E59" s="279" t="s">
        <v>474</v>
      </c>
      <c r="F59" s="251"/>
      <c r="G59" s="251"/>
      <c r="H59" s="251"/>
      <c r="I59" s="244">
        <f t="shared" ref="I59" si="3">L59+M59</f>
        <v>992117.14999999991</v>
      </c>
      <c r="J59" s="247">
        <v>0</v>
      </c>
      <c r="K59" s="240">
        <v>0</v>
      </c>
      <c r="L59" s="240">
        <v>843299.57</v>
      </c>
      <c r="M59" s="240">
        <v>148817.57999999999</v>
      </c>
      <c r="N59" s="279" t="s">
        <v>696</v>
      </c>
      <c r="O59" s="218">
        <v>808.75</v>
      </c>
      <c r="P59" s="250" t="s">
        <v>185</v>
      </c>
      <c r="Q59" s="250" t="s">
        <v>825</v>
      </c>
    </row>
    <row r="60" spans="2:17" ht="17.399999999999999" customHeight="1" x14ac:dyDescent="0.3">
      <c r="B60" s="280"/>
      <c r="C60" s="251"/>
      <c r="D60" s="280"/>
      <c r="E60" s="280"/>
      <c r="F60" s="251"/>
      <c r="G60" s="251"/>
      <c r="H60" s="251"/>
      <c r="I60" s="245"/>
      <c r="J60" s="248"/>
      <c r="K60" s="241"/>
      <c r="L60" s="241"/>
      <c r="M60" s="241"/>
      <c r="N60" s="281"/>
      <c r="O60" s="24" t="s">
        <v>29</v>
      </c>
      <c r="P60" s="251"/>
      <c r="Q60" s="251"/>
    </row>
    <row r="61" spans="2:17" ht="20.100000000000001" customHeight="1" x14ac:dyDescent="0.3">
      <c r="B61" s="280"/>
      <c r="C61" s="251"/>
      <c r="D61" s="280"/>
      <c r="E61" s="280"/>
      <c r="F61" s="251"/>
      <c r="G61" s="251"/>
      <c r="H61" s="251"/>
      <c r="I61" s="245"/>
      <c r="J61" s="248"/>
      <c r="K61" s="241"/>
      <c r="L61" s="241"/>
      <c r="M61" s="241"/>
      <c r="N61" s="279" t="s">
        <v>698</v>
      </c>
      <c r="O61" s="149">
        <v>1</v>
      </c>
      <c r="P61" s="251"/>
      <c r="Q61" s="251"/>
    </row>
    <row r="62" spans="2:17" ht="28.8" customHeight="1" x14ac:dyDescent="0.3">
      <c r="B62" s="280"/>
      <c r="C62" s="251"/>
      <c r="D62" s="280"/>
      <c r="E62" s="280"/>
      <c r="F62" s="251"/>
      <c r="G62" s="251"/>
      <c r="H62" s="251"/>
      <c r="I62" s="245"/>
      <c r="J62" s="248"/>
      <c r="K62" s="241"/>
      <c r="L62" s="241"/>
      <c r="M62" s="241"/>
      <c r="N62" s="281"/>
      <c r="O62" s="148" t="s">
        <v>29</v>
      </c>
      <c r="P62" s="251"/>
      <c r="Q62" s="251"/>
    </row>
    <row r="63" spans="2:17" ht="24.6" customHeight="1" x14ac:dyDescent="0.3">
      <c r="B63" s="280"/>
      <c r="C63" s="251"/>
      <c r="D63" s="280"/>
      <c r="E63" s="280"/>
      <c r="F63" s="251"/>
      <c r="G63" s="251"/>
      <c r="H63" s="251"/>
      <c r="I63" s="245"/>
      <c r="J63" s="248"/>
      <c r="K63" s="241"/>
      <c r="L63" s="241"/>
      <c r="M63" s="241"/>
      <c r="N63" s="279" t="s">
        <v>697</v>
      </c>
      <c r="O63" s="147">
        <v>982117.15</v>
      </c>
      <c r="P63" s="251"/>
      <c r="Q63" s="251"/>
    </row>
    <row r="64" spans="2:17" ht="19.8" customHeight="1" x14ac:dyDescent="0.3">
      <c r="B64" s="281"/>
      <c r="C64" s="251"/>
      <c r="D64" s="281"/>
      <c r="E64" s="281"/>
      <c r="F64" s="251"/>
      <c r="G64" s="251"/>
      <c r="H64" s="251"/>
      <c r="I64" s="246"/>
      <c r="J64" s="249"/>
      <c r="K64" s="242"/>
      <c r="L64" s="242"/>
      <c r="M64" s="242"/>
      <c r="N64" s="281"/>
      <c r="O64" s="24" t="s">
        <v>29</v>
      </c>
      <c r="P64" s="252"/>
      <c r="Q64" s="252"/>
    </row>
    <row r="65" spans="2:17" ht="17.100000000000001" customHeight="1" x14ac:dyDescent="0.3">
      <c r="B65" s="279" t="s">
        <v>703</v>
      </c>
      <c r="C65" s="251"/>
      <c r="D65" s="279" t="s">
        <v>701</v>
      </c>
      <c r="E65" s="279" t="s">
        <v>479</v>
      </c>
      <c r="F65" s="251"/>
      <c r="G65" s="251"/>
      <c r="H65" s="251"/>
      <c r="I65" s="244">
        <f t="shared" ref="I65" si="4">L65+M65</f>
        <v>990254.14</v>
      </c>
      <c r="J65" s="247">
        <v>0</v>
      </c>
      <c r="K65" s="240">
        <v>0</v>
      </c>
      <c r="L65" s="240">
        <v>841716.02</v>
      </c>
      <c r="M65" s="240">
        <v>148538.12</v>
      </c>
      <c r="N65" s="279" t="s">
        <v>696</v>
      </c>
      <c r="O65" s="149">
        <v>581.44000000000005</v>
      </c>
      <c r="P65" s="250" t="s">
        <v>185</v>
      </c>
      <c r="Q65" s="250" t="s">
        <v>826</v>
      </c>
    </row>
    <row r="66" spans="2:17" ht="17.399999999999999" customHeight="1" x14ac:dyDescent="0.3">
      <c r="B66" s="280"/>
      <c r="C66" s="251"/>
      <c r="D66" s="280"/>
      <c r="E66" s="280"/>
      <c r="F66" s="251"/>
      <c r="G66" s="251"/>
      <c r="H66" s="251"/>
      <c r="I66" s="245"/>
      <c r="J66" s="248"/>
      <c r="K66" s="241"/>
      <c r="L66" s="241"/>
      <c r="M66" s="241"/>
      <c r="N66" s="281"/>
      <c r="O66" s="24" t="s">
        <v>29</v>
      </c>
      <c r="P66" s="251"/>
      <c r="Q66" s="251"/>
    </row>
    <row r="67" spans="2:17" ht="20.100000000000001" customHeight="1" x14ac:dyDescent="0.3">
      <c r="B67" s="280"/>
      <c r="C67" s="251"/>
      <c r="D67" s="280"/>
      <c r="E67" s="280"/>
      <c r="F67" s="251"/>
      <c r="G67" s="251"/>
      <c r="H67" s="251"/>
      <c r="I67" s="245"/>
      <c r="J67" s="248"/>
      <c r="K67" s="241"/>
      <c r="L67" s="241"/>
      <c r="M67" s="241"/>
      <c r="N67" s="279" t="s">
        <v>698</v>
      </c>
      <c r="O67" s="149">
        <v>1</v>
      </c>
      <c r="P67" s="251"/>
      <c r="Q67" s="251"/>
    </row>
    <row r="68" spans="2:17" ht="28.8" customHeight="1" x14ac:dyDescent="0.3">
      <c r="B68" s="280"/>
      <c r="C68" s="251"/>
      <c r="D68" s="280"/>
      <c r="E68" s="280"/>
      <c r="F68" s="251"/>
      <c r="G68" s="251"/>
      <c r="H68" s="251"/>
      <c r="I68" s="245"/>
      <c r="J68" s="248"/>
      <c r="K68" s="241"/>
      <c r="L68" s="241"/>
      <c r="M68" s="241"/>
      <c r="N68" s="281"/>
      <c r="O68" s="148" t="s">
        <v>29</v>
      </c>
      <c r="P68" s="251"/>
      <c r="Q68" s="251"/>
    </row>
    <row r="69" spans="2:17" ht="24.6" customHeight="1" x14ac:dyDescent="0.3">
      <c r="B69" s="280"/>
      <c r="C69" s="251"/>
      <c r="D69" s="280"/>
      <c r="E69" s="280"/>
      <c r="F69" s="251"/>
      <c r="G69" s="251"/>
      <c r="H69" s="251"/>
      <c r="I69" s="245"/>
      <c r="J69" s="248"/>
      <c r="K69" s="241"/>
      <c r="L69" s="241"/>
      <c r="M69" s="241"/>
      <c r="N69" s="279" t="s">
        <v>697</v>
      </c>
      <c r="O69" s="147">
        <v>982117.15</v>
      </c>
      <c r="P69" s="251"/>
      <c r="Q69" s="251"/>
    </row>
    <row r="70" spans="2:17" ht="19.8" customHeight="1" x14ac:dyDescent="0.3">
      <c r="B70" s="281"/>
      <c r="C70" s="251"/>
      <c r="D70" s="281"/>
      <c r="E70" s="281"/>
      <c r="F70" s="251"/>
      <c r="G70" s="251"/>
      <c r="H70" s="251"/>
      <c r="I70" s="246"/>
      <c r="J70" s="249"/>
      <c r="K70" s="242"/>
      <c r="L70" s="242"/>
      <c r="M70" s="242"/>
      <c r="N70" s="281"/>
      <c r="O70" s="24" t="s">
        <v>29</v>
      </c>
      <c r="P70" s="252"/>
      <c r="Q70" s="252"/>
    </row>
    <row r="71" spans="2:17" ht="17.100000000000001" customHeight="1" x14ac:dyDescent="0.3">
      <c r="B71" s="279" t="s">
        <v>704</v>
      </c>
      <c r="C71" s="251"/>
      <c r="D71" s="279" t="s">
        <v>701</v>
      </c>
      <c r="E71" s="279" t="s">
        <v>477</v>
      </c>
      <c r="F71" s="251"/>
      <c r="G71" s="251"/>
      <c r="H71" s="251"/>
      <c r="I71" s="244">
        <f t="shared" ref="I71" si="5">L71+M71</f>
        <v>600000</v>
      </c>
      <c r="J71" s="247">
        <v>0</v>
      </c>
      <c r="K71" s="240">
        <v>0</v>
      </c>
      <c r="L71" s="240">
        <v>510000</v>
      </c>
      <c r="M71" s="240">
        <v>90000</v>
      </c>
      <c r="N71" s="279" t="s">
        <v>696</v>
      </c>
      <c r="O71" s="218">
        <v>350</v>
      </c>
      <c r="P71" s="250" t="s">
        <v>161</v>
      </c>
      <c r="Q71" s="250" t="s">
        <v>822</v>
      </c>
    </row>
    <row r="72" spans="2:17" ht="17.399999999999999" customHeight="1" x14ac:dyDescent="0.3">
      <c r="B72" s="280"/>
      <c r="C72" s="251"/>
      <c r="D72" s="280"/>
      <c r="E72" s="280"/>
      <c r="F72" s="251"/>
      <c r="G72" s="251"/>
      <c r="H72" s="251"/>
      <c r="I72" s="245"/>
      <c r="J72" s="248"/>
      <c r="K72" s="241"/>
      <c r="L72" s="241"/>
      <c r="M72" s="241"/>
      <c r="N72" s="281"/>
      <c r="O72" s="24" t="s">
        <v>29</v>
      </c>
      <c r="P72" s="251"/>
      <c r="Q72" s="251"/>
    </row>
    <row r="73" spans="2:17" ht="20.100000000000001" customHeight="1" x14ac:dyDescent="0.3">
      <c r="B73" s="280"/>
      <c r="C73" s="251"/>
      <c r="D73" s="280"/>
      <c r="E73" s="280"/>
      <c r="F73" s="251"/>
      <c r="G73" s="251"/>
      <c r="H73" s="251"/>
      <c r="I73" s="245"/>
      <c r="J73" s="248"/>
      <c r="K73" s="241"/>
      <c r="L73" s="241"/>
      <c r="M73" s="241"/>
      <c r="N73" s="279" t="s">
        <v>698</v>
      </c>
      <c r="O73" s="149">
        <v>1</v>
      </c>
      <c r="P73" s="251"/>
      <c r="Q73" s="251"/>
    </row>
    <row r="74" spans="2:17" ht="28.8" customHeight="1" x14ac:dyDescent="0.3">
      <c r="B74" s="280"/>
      <c r="C74" s="251"/>
      <c r="D74" s="280"/>
      <c r="E74" s="280"/>
      <c r="F74" s="251"/>
      <c r="G74" s="251"/>
      <c r="H74" s="251"/>
      <c r="I74" s="245"/>
      <c r="J74" s="248"/>
      <c r="K74" s="241"/>
      <c r="L74" s="241"/>
      <c r="M74" s="241"/>
      <c r="N74" s="281"/>
      <c r="O74" s="148" t="s">
        <v>29</v>
      </c>
      <c r="P74" s="251"/>
      <c r="Q74" s="251"/>
    </row>
    <row r="75" spans="2:17" ht="24.6" customHeight="1" x14ac:dyDescent="0.3">
      <c r="B75" s="280"/>
      <c r="C75" s="251"/>
      <c r="D75" s="280"/>
      <c r="E75" s="280"/>
      <c r="F75" s="251"/>
      <c r="G75" s="251"/>
      <c r="H75" s="251"/>
      <c r="I75" s="245"/>
      <c r="J75" s="248"/>
      <c r="K75" s="241"/>
      <c r="L75" s="241"/>
      <c r="M75" s="241"/>
      <c r="N75" s="279" t="s">
        <v>697</v>
      </c>
      <c r="O75" s="219">
        <v>550000</v>
      </c>
      <c r="P75" s="251"/>
      <c r="Q75" s="251"/>
    </row>
    <row r="76" spans="2:17" ht="19.8" customHeight="1" x14ac:dyDescent="0.3">
      <c r="B76" s="281"/>
      <c r="C76" s="251"/>
      <c r="D76" s="281"/>
      <c r="E76" s="281"/>
      <c r="F76" s="251"/>
      <c r="G76" s="251"/>
      <c r="H76" s="251"/>
      <c r="I76" s="246"/>
      <c r="J76" s="249"/>
      <c r="K76" s="242"/>
      <c r="L76" s="242"/>
      <c r="M76" s="242"/>
      <c r="N76" s="281"/>
      <c r="O76" s="24" t="s">
        <v>29</v>
      </c>
      <c r="P76" s="252"/>
      <c r="Q76" s="252"/>
    </row>
    <row r="77" spans="2:17" x14ac:dyDescent="0.3">
      <c r="B77" s="412" t="s">
        <v>162</v>
      </c>
      <c r="C77" s="412"/>
      <c r="D77" s="412"/>
      <c r="E77" s="412"/>
      <c r="F77" s="412"/>
      <c r="G77" s="412"/>
      <c r="H77" s="412"/>
      <c r="I77" s="208">
        <f>SUM(I47:I76)</f>
        <v>3069288.21</v>
      </c>
      <c r="J77" s="208">
        <f t="shared" ref="J77:M77" si="6">SUM(J47:J76)</f>
        <v>0</v>
      </c>
      <c r="K77" s="208">
        <f t="shared" si="6"/>
        <v>0</v>
      </c>
      <c r="L77" s="208">
        <f t="shared" si="6"/>
        <v>2608894.9699999997</v>
      </c>
      <c r="M77" s="208">
        <f t="shared" si="6"/>
        <v>460393.24</v>
      </c>
      <c r="N77" s="277"/>
      <c r="O77" s="277"/>
      <c r="P77" s="277"/>
      <c r="Q77" s="278"/>
    </row>
    <row r="79" spans="2:17" x14ac:dyDescent="0.3">
      <c r="B79" s="254" t="s">
        <v>705</v>
      </c>
      <c r="C79" s="254"/>
      <c r="D79" s="254"/>
      <c r="E79" s="254"/>
      <c r="F79" s="254"/>
      <c r="G79" s="254"/>
      <c r="H79" s="254"/>
      <c r="I79" s="254"/>
      <c r="J79" s="254"/>
      <c r="K79" s="254"/>
      <c r="L79" s="254"/>
      <c r="M79" s="254"/>
    </row>
    <row r="80" spans="2:17" ht="49.8" customHeight="1" x14ac:dyDescent="0.3">
      <c r="B80" s="10" t="s">
        <v>3</v>
      </c>
      <c r="C80" s="262" t="s">
        <v>164</v>
      </c>
      <c r="D80" s="262"/>
      <c r="E80" s="262"/>
      <c r="F80" s="261" t="s">
        <v>165</v>
      </c>
      <c r="G80" s="261"/>
      <c r="H80" s="261"/>
      <c r="I80" s="261"/>
      <c r="J80" s="262" t="s">
        <v>166</v>
      </c>
      <c r="K80" s="261"/>
      <c r="L80" s="261"/>
      <c r="M80" s="261"/>
    </row>
    <row r="81" spans="2:19" x14ac:dyDescent="0.3">
      <c r="B81" s="4">
        <v>1</v>
      </c>
      <c r="C81" s="263">
        <v>2</v>
      </c>
      <c r="D81" s="263"/>
      <c r="E81" s="263"/>
      <c r="F81" s="263">
        <v>3</v>
      </c>
      <c r="G81" s="263"/>
      <c r="H81" s="263"/>
      <c r="I81" s="263"/>
      <c r="J81" s="263">
        <v>4</v>
      </c>
      <c r="K81" s="263"/>
      <c r="L81" s="263"/>
      <c r="M81" s="263"/>
    </row>
    <row r="82" spans="2:19" x14ac:dyDescent="0.3">
      <c r="B82" s="8"/>
      <c r="C82" s="253" t="s">
        <v>505</v>
      </c>
      <c r="D82" s="253"/>
      <c r="E82" s="253"/>
      <c r="F82" s="253"/>
      <c r="G82" s="253"/>
      <c r="H82" s="253"/>
      <c r="I82" s="253"/>
      <c r="J82" s="253"/>
      <c r="K82" s="253"/>
      <c r="L82" s="253"/>
      <c r="M82" s="253"/>
    </row>
    <row r="84" spans="2:19" x14ac:dyDescent="0.3">
      <c r="B84" s="254" t="s">
        <v>706</v>
      </c>
      <c r="C84" s="254"/>
      <c r="D84" s="254"/>
      <c r="E84" s="254"/>
      <c r="F84" s="254"/>
      <c r="G84" s="254"/>
      <c r="H84" s="254"/>
      <c r="I84" s="254"/>
      <c r="J84" s="254"/>
      <c r="K84" s="254"/>
      <c r="L84" s="254"/>
      <c r="M84" s="254"/>
    </row>
    <row r="85" spans="2:19" ht="33.6" customHeight="1" x14ac:dyDescent="0.3">
      <c r="B85" s="10" t="s">
        <v>3</v>
      </c>
      <c r="C85" s="261" t="s">
        <v>167</v>
      </c>
      <c r="D85" s="261"/>
      <c r="E85" s="261"/>
      <c r="F85" s="261" t="s">
        <v>165</v>
      </c>
      <c r="G85" s="261"/>
      <c r="H85" s="261"/>
      <c r="I85" s="261"/>
      <c r="J85" s="262" t="s">
        <v>168</v>
      </c>
      <c r="K85" s="261"/>
      <c r="L85" s="261"/>
      <c r="M85" s="261"/>
      <c r="S85" t="s">
        <v>710</v>
      </c>
    </row>
    <row r="86" spans="2:19" x14ac:dyDescent="0.3">
      <c r="B86" s="4">
        <v>1</v>
      </c>
      <c r="C86" s="263">
        <v>2</v>
      </c>
      <c r="D86" s="263"/>
      <c r="E86" s="263"/>
      <c r="F86" s="263">
        <v>3</v>
      </c>
      <c r="G86" s="263"/>
      <c r="H86" s="263"/>
      <c r="I86" s="263"/>
      <c r="J86" s="263">
        <v>4</v>
      </c>
      <c r="K86" s="263"/>
      <c r="L86" s="263"/>
      <c r="M86" s="263"/>
    </row>
    <row r="87" spans="2:19" ht="52.8" customHeight="1" x14ac:dyDescent="0.3">
      <c r="B87" s="8"/>
      <c r="C87" s="273" t="s">
        <v>507</v>
      </c>
      <c r="D87" s="273"/>
      <c r="E87" s="273"/>
      <c r="F87" s="253"/>
      <c r="G87" s="253"/>
      <c r="H87" s="253"/>
      <c r="I87" s="253"/>
      <c r="J87" s="253"/>
      <c r="K87" s="253"/>
      <c r="L87" s="253"/>
      <c r="M87" s="253"/>
    </row>
    <row r="89" spans="2:19" x14ac:dyDescent="0.3">
      <c r="B89" s="254" t="s">
        <v>691</v>
      </c>
      <c r="C89" s="254"/>
      <c r="D89" s="254"/>
    </row>
    <row r="90" spans="2:19" ht="38.4" customHeight="1" x14ac:dyDescent="0.3">
      <c r="B90" s="10" t="s">
        <v>3</v>
      </c>
      <c r="C90" s="262" t="s">
        <v>170</v>
      </c>
      <c r="D90" s="262"/>
      <c r="E90" s="262"/>
      <c r="F90" s="255" t="s">
        <v>171</v>
      </c>
      <c r="G90" s="256"/>
      <c r="H90" s="256"/>
      <c r="I90" s="256"/>
      <c r="J90" s="256"/>
      <c r="K90" s="256"/>
      <c r="L90" s="256"/>
      <c r="M90" s="257"/>
    </row>
    <row r="91" spans="2:19" x14ac:dyDescent="0.3">
      <c r="B91" s="4">
        <v>1</v>
      </c>
      <c r="C91" s="263">
        <v>2</v>
      </c>
      <c r="D91" s="263"/>
      <c r="E91" s="263"/>
      <c r="F91" s="258">
        <v>3</v>
      </c>
      <c r="G91" s="259"/>
      <c r="H91" s="259"/>
      <c r="I91" s="259"/>
      <c r="J91" s="259"/>
      <c r="K91" s="259"/>
      <c r="L91" s="259"/>
      <c r="M91" s="260"/>
    </row>
    <row r="92" spans="2:19" ht="34.200000000000003" customHeight="1" x14ac:dyDescent="0.3">
      <c r="B92" s="8" t="s">
        <v>15</v>
      </c>
      <c r="C92" s="273" t="s">
        <v>707</v>
      </c>
      <c r="D92" s="273"/>
      <c r="E92" s="273"/>
      <c r="F92" s="274" t="s">
        <v>708</v>
      </c>
      <c r="G92" s="265"/>
      <c r="H92" s="265"/>
      <c r="I92" s="265"/>
      <c r="J92" s="265"/>
      <c r="K92" s="265"/>
      <c r="L92" s="265"/>
      <c r="M92" s="266"/>
    </row>
    <row r="94" spans="2:19" x14ac:dyDescent="0.3">
      <c r="B94" s="254" t="s">
        <v>709</v>
      </c>
      <c r="C94" s="254"/>
      <c r="D94" s="254"/>
      <c r="E94" s="254"/>
      <c r="F94" s="254"/>
      <c r="G94" s="254"/>
    </row>
    <row r="95" spans="2:19" ht="15.6" customHeight="1" x14ac:dyDescent="0.3">
      <c r="B95" s="10" t="s">
        <v>3</v>
      </c>
      <c r="C95" s="255" t="s">
        <v>173</v>
      </c>
      <c r="D95" s="256"/>
      <c r="E95" s="256"/>
      <c r="F95" s="256"/>
      <c r="G95" s="256"/>
      <c r="H95" s="256"/>
      <c r="I95" s="256"/>
      <c r="J95" s="256"/>
      <c r="K95" s="256"/>
      <c r="L95" s="256"/>
      <c r="M95" s="257"/>
    </row>
    <row r="96" spans="2:19" x14ac:dyDescent="0.3">
      <c r="B96" s="4">
        <v>1</v>
      </c>
      <c r="C96" s="258">
        <v>2</v>
      </c>
      <c r="D96" s="259"/>
      <c r="E96" s="259"/>
      <c r="F96" s="259"/>
      <c r="G96" s="259"/>
      <c r="H96" s="259"/>
      <c r="I96" s="259"/>
      <c r="J96" s="259"/>
      <c r="K96" s="259"/>
      <c r="L96" s="259"/>
      <c r="M96" s="260"/>
    </row>
    <row r="97" spans="1:15" x14ac:dyDescent="0.3">
      <c r="B97" s="8"/>
      <c r="C97" s="264" t="s">
        <v>540</v>
      </c>
      <c r="D97" s="265"/>
      <c r="E97" s="265"/>
      <c r="F97" s="265"/>
      <c r="G97" s="265"/>
      <c r="H97" s="265"/>
      <c r="I97" s="265"/>
      <c r="J97" s="265"/>
      <c r="K97" s="265"/>
      <c r="L97" s="265"/>
      <c r="M97" s="266"/>
    </row>
    <row r="101" spans="1:15" x14ac:dyDescent="0.3">
      <c r="A101" s="182" t="s">
        <v>196</v>
      </c>
      <c r="O101"/>
    </row>
    <row r="102" spans="1:15" ht="14.4" x14ac:dyDescent="0.3">
      <c r="A102" s="183" t="s">
        <v>15</v>
      </c>
      <c r="B102" s="183" t="s">
        <v>885</v>
      </c>
      <c r="O102"/>
    </row>
  </sheetData>
  <mergeCells count="194">
    <mergeCell ref="M47:M52"/>
    <mergeCell ref="N49:N50"/>
    <mergeCell ref="N47:N48"/>
    <mergeCell ref="K53:K58"/>
    <mergeCell ref="L53:L58"/>
    <mergeCell ref="M53:M58"/>
    <mergeCell ref="N53:N54"/>
    <mergeCell ref="N55:N56"/>
    <mergeCell ref="N57:N58"/>
    <mergeCell ref="B47:B52"/>
    <mergeCell ref="D47:D52"/>
    <mergeCell ref="E47:E52"/>
    <mergeCell ref="B89:D89"/>
    <mergeCell ref="C90:E90"/>
    <mergeCell ref="F90:M90"/>
    <mergeCell ref="C91:E91"/>
    <mergeCell ref="F91:M91"/>
    <mergeCell ref="C92:E92"/>
    <mergeCell ref="F92:M92"/>
    <mergeCell ref="C86:E86"/>
    <mergeCell ref="F86:I86"/>
    <mergeCell ref="J86:M86"/>
    <mergeCell ref="C87:E87"/>
    <mergeCell ref="C85:E85"/>
    <mergeCell ref="F85:I85"/>
    <mergeCell ref="J85:M85"/>
    <mergeCell ref="C80:E80"/>
    <mergeCell ref="F80:I80"/>
    <mergeCell ref="J80:M80"/>
    <mergeCell ref="C81:E81"/>
    <mergeCell ref="F81:I81"/>
    <mergeCell ref="J81:M81"/>
    <mergeCell ref="F87:I87"/>
    <mergeCell ref="K41:K46"/>
    <mergeCell ref="L41:L46"/>
    <mergeCell ref="M41:M46"/>
    <mergeCell ref="N41:N42"/>
    <mergeCell ref="N43:N44"/>
    <mergeCell ref="N45:N46"/>
    <mergeCell ref="P41:P46"/>
    <mergeCell ref="Q41:Q46"/>
    <mergeCell ref="C97:M97"/>
    <mergeCell ref="P47:P52"/>
    <mergeCell ref="Q47:Q52"/>
    <mergeCell ref="B94:G94"/>
    <mergeCell ref="C95:M95"/>
    <mergeCell ref="C96:M96"/>
    <mergeCell ref="J87:M87"/>
    <mergeCell ref="C82:E82"/>
    <mergeCell ref="F82:I82"/>
    <mergeCell ref="J82:M82"/>
    <mergeCell ref="B84:M84"/>
    <mergeCell ref="P53:P58"/>
    <mergeCell ref="Q53:Q58"/>
    <mergeCell ref="K47:K52"/>
    <mergeCell ref="N51:N52"/>
    <mergeCell ref="L47:L52"/>
    <mergeCell ref="B41:B46"/>
    <mergeCell ref="D41:D46"/>
    <mergeCell ref="E41:E46"/>
    <mergeCell ref="I41:I46"/>
    <mergeCell ref="J41:J46"/>
    <mergeCell ref="C41:C76"/>
    <mergeCell ref="F41:F76"/>
    <mergeCell ref="G41:G76"/>
    <mergeCell ref="H41:H76"/>
    <mergeCell ref="B53:B58"/>
    <mergeCell ref="D53:D58"/>
    <mergeCell ref="E53:E58"/>
    <mergeCell ref="I53:I58"/>
    <mergeCell ref="J53:J58"/>
    <mergeCell ref="B71:B76"/>
    <mergeCell ref="D71:D76"/>
    <mergeCell ref="E71:E76"/>
    <mergeCell ref="I71:I76"/>
    <mergeCell ref="J71:J76"/>
    <mergeCell ref="I47:I52"/>
    <mergeCell ref="J47:J52"/>
    <mergeCell ref="B59:B64"/>
    <mergeCell ref="D59:D64"/>
    <mergeCell ref="E59:E64"/>
    <mergeCell ref="P37:P39"/>
    <mergeCell ref="Q37:Q39"/>
    <mergeCell ref="I38:I39"/>
    <mergeCell ref="J38:L38"/>
    <mergeCell ref="M38:M39"/>
    <mergeCell ref="N38:N39"/>
    <mergeCell ref="B33:E33"/>
    <mergeCell ref="F33:H33"/>
    <mergeCell ref="B34:E34"/>
    <mergeCell ref="F34:H34"/>
    <mergeCell ref="B36:H36"/>
    <mergeCell ref="B37:B39"/>
    <mergeCell ref="C37:C39"/>
    <mergeCell ref="D37:D39"/>
    <mergeCell ref="E37:E39"/>
    <mergeCell ref="F37:F39"/>
    <mergeCell ref="O38:O39"/>
    <mergeCell ref="G37:G39"/>
    <mergeCell ref="H37:H39"/>
    <mergeCell ref="I37:M37"/>
    <mergeCell ref="N37:O37"/>
    <mergeCell ref="B30:E30"/>
    <mergeCell ref="F30:H30"/>
    <mergeCell ref="B31:E31"/>
    <mergeCell ref="F31:H31"/>
    <mergeCell ref="B32:E32"/>
    <mergeCell ref="F32:H32"/>
    <mergeCell ref="B25:E25"/>
    <mergeCell ref="F25:H25"/>
    <mergeCell ref="B27:E27"/>
    <mergeCell ref="F27:H27"/>
    <mergeCell ref="B28:E28"/>
    <mergeCell ref="F28:H28"/>
    <mergeCell ref="B26:E26"/>
    <mergeCell ref="F26:H26"/>
    <mergeCell ref="B29:E29"/>
    <mergeCell ref="F29:H29"/>
    <mergeCell ref="B21:E21"/>
    <mergeCell ref="F21:H21"/>
    <mergeCell ref="B22:E22"/>
    <mergeCell ref="F22:H22"/>
    <mergeCell ref="B24:E24"/>
    <mergeCell ref="F24:H24"/>
    <mergeCell ref="B17:E17"/>
    <mergeCell ref="F17:H17"/>
    <mergeCell ref="B18:E18"/>
    <mergeCell ref="F18:H18"/>
    <mergeCell ref="B19:E19"/>
    <mergeCell ref="F19:H19"/>
    <mergeCell ref="B20:E20"/>
    <mergeCell ref="F20:H20"/>
    <mergeCell ref="B23:E23"/>
    <mergeCell ref="F23:H23"/>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Q2"/>
    <mergeCell ref="G4:H4"/>
    <mergeCell ref="I4:N4"/>
    <mergeCell ref="B6:H6"/>
    <mergeCell ref="B7:B8"/>
    <mergeCell ref="C7:D8"/>
    <mergeCell ref="E7:G8"/>
    <mergeCell ref="H7:J8"/>
    <mergeCell ref="K7:N7"/>
    <mergeCell ref="K8:M8"/>
    <mergeCell ref="I59:I64"/>
    <mergeCell ref="J59:J64"/>
    <mergeCell ref="K59:K64"/>
    <mergeCell ref="L59:L64"/>
    <mergeCell ref="M59:M64"/>
    <mergeCell ref="N59:N60"/>
    <mergeCell ref="P59:P64"/>
    <mergeCell ref="Q59:Q64"/>
    <mergeCell ref="N61:N62"/>
    <mergeCell ref="N63:N64"/>
    <mergeCell ref="B79:M79"/>
    <mergeCell ref="N77:Q77"/>
    <mergeCell ref="B77:H77"/>
    <mergeCell ref="P65:P70"/>
    <mergeCell ref="Q65:Q70"/>
    <mergeCell ref="N67:N68"/>
    <mergeCell ref="N69:N70"/>
    <mergeCell ref="K71:K76"/>
    <mergeCell ref="L71:L76"/>
    <mergeCell ref="M71:M76"/>
    <mergeCell ref="N71:N72"/>
    <mergeCell ref="P71:P76"/>
    <mergeCell ref="Q71:Q76"/>
    <mergeCell ref="N73:N74"/>
    <mergeCell ref="N75:N76"/>
    <mergeCell ref="B65:B70"/>
    <mergeCell ref="D65:D70"/>
    <mergeCell ref="E65:E70"/>
    <mergeCell ref="I65:I70"/>
    <mergeCell ref="J65:J70"/>
    <mergeCell ref="K65:K70"/>
    <mergeCell ref="L65:L70"/>
    <mergeCell ref="M65:M70"/>
    <mergeCell ref="N65:N66"/>
  </mergeCells>
  <printOptions horizontalCentered="1"/>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ignoredErrors>
    <ignoredError sqref="H11 O44"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as" ma:contentTypeID="0x010100D6BCBA7A087B334792E97417280903C7" ma:contentTypeVersion="12" ma:contentTypeDescription="Kurkite naują dokumentą." ma:contentTypeScope="" ma:versionID="916e3eaf4cd7c6c5dca3848ffab3a4fb">
  <xsd:schema xmlns:xsd="http://www.w3.org/2001/XMLSchema" xmlns:xs="http://www.w3.org/2001/XMLSchema" xmlns:p="http://schemas.microsoft.com/office/2006/metadata/properties" xmlns:ns2="f74d65a0-5b29-4eac-b110-4dec9eb5e7db" xmlns:ns3="8c2b0bd0-d90f-479d-80ec-e7bd01e25c7f" targetNamespace="http://schemas.microsoft.com/office/2006/metadata/properties" ma:root="true" ma:fieldsID="1b3bb55ef639bc6bcc76f610a8d6aecd" ns2:_="" ns3:_="">
    <xsd:import namespace="f74d65a0-5b29-4eac-b110-4dec9eb5e7db"/>
    <xsd:import namespace="8c2b0bd0-d90f-479d-80ec-e7bd01e25c7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MediaServiceSearchPropertie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4d65a0-5b29-4eac-b110-4dec9eb5e7d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lcf76f155ced4ddcb4097134ff3c332f" ma:index="17" nillable="true" ma:taxonomy="true" ma:internalName="lcf76f155ced4ddcb4097134ff3c332f" ma:taxonomyFieldName="MediaServiceImageTags" ma:displayName="Vaizdų žymės" ma:readOnly="false" ma:fieldId="{5cf76f15-5ced-4ddc-b409-7134ff3c332f}" ma:taxonomyMulti="true" ma:sspId="e301e9e4-b388-4db9-9077-0cda23979b00"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c2b0bd0-d90f-479d-80ec-e7bd01e25c7f"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b86fc290-e241-41fd-9072-5fdff42bcd08}" ma:internalName="TaxCatchAll" ma:showField="CatchAllData" ma:web="8c2b0bd0-d90f-479d-80ec-e7bd01e25c7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MediaLengthInSeconds xmlns="f74d65a0-5b29-4eac-b110-4dec9eb5e7db" xsi:nil="true"/>
    <TaxCatchAll xmlns="8c2b0bd0-d90f-479d-80ec-e7bd01e25c7f" xsi:nil="true"/>
    <lcf76f155ced4ddcb4097134ff3c332f xmlns="f74d65a0-5b29-4eac-b110-4dec9eb5e7d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E9ED49A-8C48-4C3C-8F56-3FFB499C76F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4d65a0-5b29-4eac-b110-4dec9eb5e7db"/>
    <ds:schemaRef ds:uri="8c2b0bd0-d90f-479d-80ec-e7bd01e25c7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B9B5C9C-CF0F-47D4-B8B0-85DCABA60D89}">
  <ds:schemaRefs>
    <ds:schemaRef ds:uri="http://www.w3.org/XML/1998/namespace"/>
    <ds:schemaRef ds:uri="http://purl.org/dc/dcmitype/"/>
    <ds:schemaRef ds:uri="http://schemas.microsoft.com/office/infopath/2007/PartnerControls"/>
    <ds:schemaRef ds:uri="http://schemas.microsoft.com/office/2006/documentManagement/types"/>
    <ds:schemaRef ds:uri="8c2b0bd0-d90f-479d-80ec-e7bd01e25c7f"/>
    <ds:schemaRef ds:uri="f74d65a0-5b29-4eac-b110-4dec9eb5e7db"/>
    <ds:schemaRef ds:uri="http://schemas.openxmlformats.org/package/2006/metadata/core-properties"/>
    <ds:schemaRef ds:uri="http://schemas.microsoft.com/office/2006/metadata/properties"/>
    <ds:schemaRef ds:uri="http://purl.org/dc/elements/1.1/"/>
    <ds:schemaRef ds:uri="http://purl.org/dc/terms/"/>
  </ds:schemaRefs>
</ds:datastoreItem>
</file>

<file path=customXml/itemProps3.xml><?xml version="1.0" encoding="utf-8"?>
<ds:datastoreItem xmlns:ds="http://schemas.openxmlformats.org/officeDocument/2006/customXml" ds:itemID="{BAFE743D-7776-4669-A511-63CCBD52238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23</vt:i4>
      </vt:variant>
    </vt:vector>
  </HeadingPairs>
  <TitlesOfParts>
    <vt:vector size="39" baseType="lpstr">
      <vt:lpstr>II skyrius</vt:lpstr>
      <vt:lpstr>III skyrius</vt:lpstr>
      <vt:lpstr>IV skyrius I skirsnis</vt:lpstr>
      <vt:lpstr>IV skyrius II skirsnis</vt:lpstr>
      <vt:lpstr>IV skyrius III skirsnis</vt:lpstr>
      <vt:lpstr>IV skyrius IV skirsnis</vt:lpstr>
      <vt:lpstr>IV skyrius V skirsnis</vt:lpstr>
      <vt:lpstr>IV skyrius VI skirsnis</vt:lpstr>
      <vt:lpstr>IV skyrius VII skirsnis</vt:lpstr>
      <vt:lpstr>IV skyrius VIII skirsinis</vt:lpstr>
      <vt:lpstr>IV skyrius IX skirsnis</vt:lpstr>
      <vt:lpstr>IV skyrius X skirsnis</vt:lpstr>
      <vt:lpstr>Lapas1</vt:lpstr>
      <vt:lpstr>1 lentelė</vt:lpstr>
      <vt:lpstr>2 lentelė</vt:lpstr>
      <vt:lpstr>3 lentelė</vt:lpstr>
      <vt:lpstr>'II skyrius'!_ftn1</vt:lpstr>
      <vt:lpstr>'1 lentelė'!Print_Area</vt:lpstr>
      <vt:lpstr>'II skyrius'!Print_Area</vt:lpstr>
      <vt:lpstr>'III skyrius'!Print_Area</vt:lpstr>
      <vt:lpstr>'IV skyrius I skirsnis'!Print_Area</vt:lpstr>
      <vt:lpstr>'IV skyrius II skirsnis'!Print_Area</vt:lpstr>
      <vt:lpstr>'IV skyrius III skirsnis'!Print_Area</vt:lpstr>
      <vt:lpstr>'IV skyrius IV skirsnis'!Print_Area</vt:lpstr>
      <vt:lpstr>'IV skyrius IX skirsnis'!Print_Area</vt:lpstr>
      <vt:lpstr>'IV skyrius V skirsnis'!Print_Area</vt:lpstr>
      <vt:lpstr>'IV skyrius VI skirsnis'!Print_Area</vt:lpstr>
      <vt:lpstr>'IV skyrius VII skirsnis'!Print_Area</vt:lpstr>
      <vt:lpstr>'IV skyrius VIII skirsinis'!Print_Area</vt:lpstr>
      <vt:lpstr>'IV skyrius X skirsnis'!Print_Area</vt:lpstr>
      <vt:lpstr>'1 lentelė'!Print_Titles</vt:lpstr>
      <vt:lpstr>'2 lentelė'!Print_Titles</vt:lpstr>
      <vt:lpstr>'II skyrius'!Print_Titles</vt:lpstr>
      <vt:lpstr>'III skyrius'!Print_Titles</vt:lpstr>
      <vt:lpstr>'IV skyrius I skirsnis'!Print_Titles</vt:lpstr>
      <vt:lpstr>'IV skyrius IV skirsnis'!Print_Titles</vt:lpstr>
      <vt:lpstr>'IV skyrius VI skirsnis'!Print_Titles</vt:lpstr>
      <vt:lpstr>'IV skyrius VII skirsnis'!Print_Titles</vt:lpstr>
      <vt:lpstr>'IV skyrius VIII skirsinis'!Print_Titles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Toma Sabulienė-Bagušė</dc:creator>
  <cp:keywords/>
  <dc:description/>
  <cp:lastModifiedBy>Toma Sabulienė-Bagušė</cp:lastModifiedBy>
  <cp:revision/>
  <cp:lastPrinted>2026-02-18T07:20:26Z</cp:lastPrinted>
  <dcterms:created xsi:type="dcterms:W3CDTF">2015-06-05T18:17:20Z</dcterms:created>
  <dcterms:modified xsi:type="dcterms:W3CDTF">2026-05-05T06:59:20Z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0x010100D6BCBA7A087B334792E97417280903C7</vt:lpwstr>
  </property>
  <property fmtid="{D5CDD505-2E9C-101B-9397-08002B2CF9AE}" pid="3" name="MediaServiceImageTags">
    <vt:lpwstr/>
  </property>
  <property fmtid="{D5CDD505-2E9C-101B-9397-08002B2CF9AE}" pid="4" name="Order">
    <vt:r8>1009100</vt:r8>
  </property>
  <property fmtid="{D5CDD505-2E9C-101B-9397-08002B2CF9AE}" pid="5" name="xd_Signature">
    <vt:bool>false</vt:bool>
  </property>
  <property fmtid="{D5CDD505-2E9C-101B-9397-08002B2CF9AE}" pid="6" name="xd_ProgID">
    <vt:lpwstr/>
  </property>
  <property fmtid="{D5CDD505-2E9C-101B-9397-08002B2CF9AE}" pid="7" name="_ExtendedDescription">
    <vt:lpwstr/>
  </property>
  <property fmtid="{D5CDD505-2E9C-101B-9397-08002B2CF9AE}" pid="8" name="TriggerFlowInfo">
    <vt:lpwstr/>
  </property>
  <property fmtid="{D5CDD505-2E9C-101B-9397-08002B2CF9AE}" pid="9" name="_SourceUrl">
    <vt:lpwstr/>
  </property>
  <property fmtid="{D5CDD505-2E9C-101B-9397-08002B2CF9AE}" pid="10" name="_SharedFileIndex">
    <vt:lpwstr/>
  </property>
  <property fmtid="{D5CDD505-2E9C-101B-9397-08002B2CF9AE}" pid="11" name="ComplianceAssetId">
    <vt:lpwstr/>
  </property>
  <property fmtid="{D5CDD505-2E9C-101B-9397-08002B2CF9AE}" pid="12" name="TemplateUrl">
    <vt:lpwstr/>
  </property>
</Properties>
</file>