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M:\2. PROGRAMOS\3.1 EGADP - SP 21-27\2. Kvietimai\SAPS\1.2 KVIETIMŲ PLANAI\REGIONINĖS PRIEMONĖS KVIETIMAI\Kvietimų planai\Kvietimų planas - ŠIAULIAI derinamas\"/>
    </mc:Choice>
  </mc:AlternateContent>
  <bookViews>
    <workbookView xWindow="0" yWindow="0" windowWidth="19200" windowHeight="7050" firstSheet="4" activeTab="4"/>
  </bookViews>
  <sheets>
    <sheet name="ŠMSM" sheetId="1" state="hidden" r:id="rId1"/>
    <sheet name="SM" sheetId="2" state="hidden" r:id="rId2"/>
    <sheet name="AM" sheetId="3" state="hidden" r:id="rId3"/>
    <sheet name="VRM" sheetId="4" state="hidden" r:id="rId4"/>
    <sheet name="SADM" sheetId="5" r:id="rId5"/>
    <sheet name="SAM" sheetId="6" state="hidden" r:id="rId6"/>
    <sheet name="JUNGTINIAI" sheetId="7" state="hidden" r:id="rId7"/>
  </sheets>
  <definedNames>
    <definedName name="_xlnm.Print_Area" localSheetId="0">ŠMSM!#REF!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0" i="5" l="1"/>
  <c r="U70" i="5"/>
  <c r="T70" i="5" s="1"/>
  <c r="U68" i="5"/>
  <c r="T68" i="5" s="1"/>
  <c r="AE68" i="5"/>
  <c r="T66" i="5"/>
  <c r="AE66" i="5"/>
  <c r="U66" i="5"/>
  <c r="U64" i="5"/>
  <c r="T64" i="5" s="1"/>
  <c r="AE64" i="5"/>
  <c r="T40" i="5" l="1"/>
  <c r="AE52" i="5"/>
  <c r="U52" i="5"/>
  <c r="T52" i="5" s="1"/>
  <c r="AE58" i="5" l="1"/>
  <c r="U58" i="5"/>
  <c r="T58" i="5" s="1"/>
  <c r="AE40" i="5"/>
  <c r="U40" i="5"/>
  <c r="AE44" i="5"/>
  <c r="U44" i="5"/>
  <c r="AE62" i="5" l="1"/>
  <c r="U62" i="5"/>
  <c r="T62" i="5" s="1"/>
  <c r="U60" i="5"/>
  <c r="T60" i="5" s="1"/>
  <c r="AE60" i="5"/>
  <c r="U50" i="5"/>
  <c r="T50" i="5" s="1"/>
  <c r="AE50" i="5"/>
  <c r="U56" i="5"/>
  <c r="T56" i="5" s="1"/>
  <c r="AE56" i="5"/>
  <c r="U46" i="5"/>
  <c r="AE46" i="5"/>
  <c r="U38" i="5"/>
  <c r="T38" i="5" s="1"/>
  <c r="AE38" i="5"/>
  <c r="U48" i="5"/>
  <c r="AE48" i="5"/>
  <c r="T46" i="5" l="1"/>
  <c r="U36" i="5"/>
  <c r="AE36" i="5"/>
  <c r="U34" i="5"/>
  <c r="AE34" i="5"/>
  <c r="U28" i="5"/>
  <c r="AE28" i="5"/>
  <c r="U26" i="5"/>
  <c r="AE26" i="5"/>
  <c r="U24" i="5"/>
  <c r="AE24" i="5"/>
  <c r="AE20" i="5"/>
  <c r="U20" i="5"/>
  <c r="T28" i="5" l="1"/>
  <c r="T20" i="5"/>
  <c r="AE18" i="5" l="1"/>
  <c r="U18" i="5"/>
  <c r="T18" i="5" s="1"/>
  <c r="AE16" i="5"/>
  <c r="U16" i="5"/>
  <c r="T16" i="5" s="1"/>
  <c r="U14" i="5" l="1"/>
  <c r="AE14" i="5"/>
  <c r="U12" i="5"/>
  <c r="AE12" i="5"/>
  <c r="U10" i="5"/>
  <c r="AE10" i="5"/>
  <c r="AE8" i="5"/>
  <c r="U8" i="5"/>
  <c r="AE6" i="5"/>
  <c r="U6" i="5"/>
  <c r="T12" i="5" l="1"/>
  <c r="T6" i="5"/>
  <c r="T27" i="3"/>
  <c r="AB64" i="1"/>
  <c r="Y64" i="1"/>
  <c r="V64" i="1"/>
  <c r="U64" i="1" s="1"/>
  <c r="T64" i="1" s="1"/>
  <c r="AB55" i="1"/>
  <c r="Y55" i="1"/>
  <c r="V55" i="1"/>
  <c r="U55" i="1" s="1"/>
  <c r="AE55" i="1" s="1"/>
  <c r="AB49" i="1"/>
  <c r="Y49" i="1"/>
  <c r="V49" i="1"/>
  <c r="AB44" i="1"/>
  <c r="Y44" i="1"/>
  <c r="V44" i="1"/>
  <c r="AB40" i="1"/>
  <c r="Y40" i="1"/>
  <c r="V40" i="1"/>
  <c r="U40" i="1" s="1"/>
  <c r="AE40" i="1" s="1"/>
  <c r="AB34" i="1"/>
  <c r="Y34" i="1"/>
  <c r="V34" i="1"/>
  <c r="U34" i="1" s="1"/>
  <c r="AB31" i="1"/>
  <c r="Y31" i="1"/>
  <c r="V31" i="1"/>
  <c r="U31" i="1" s="1"/>
  <c r="AB28" i="1"/>
  <c r="Y28" i="1"/>
  <c r="V28" i="1"/>
  <c r="U28" i="1" s="1"/>
  <c r="AB25" i="1"/>
  <c r="V25" i="1"/>
  <c r="U25" i="1"/>
  <c r="AE25" i="1" s="1"/>
  <c r="AB22" i="1"/>
  <c r="V22" i="1"/>
  <c r="U22" i="1" s="1"/>
  <c r="AB19" i="1"/>
  <c r="V19" i="1"/>
  <c r="U19" i="1" s="1"/>
  <c r="AE19" i="1" s="1"/>
  <c r="AB16" i="1"/>
  <c r="V16" i="1"/>
  <c r="U16" i="1" s="1"/>
  <c r="AB13" i="1"/>
  <c r="V13" i="1"/>
  <c r="U13" i="1" s="1"/>
  <c r="AB10" i="1"/>
  <c r="V10" i="1"/>
  <c r="U10" i="1" s="1"/>
  <c r="AE28" i="1" l="1"/>
  <c r="T28" i="1"/>
  <c r="AE13" i="1"/>
  <c r="T13" i="1"/>
  <c r="T22" i="1"/>
  <c r="U49" i="1"/>
  <c r="U44" i="1"/>
  <c r="AE44" i="1" s="1"/>
  <c r="T10" i="1"/>
  <c r="AE10" i="1"/>
  <c r="T16" i="1"/>
  <c r="AE16" i="1"/>
  <c r="T31" i="1"/>
  <c r="AE31" i="1"/>
  <c r="AE34" i="1"/>
  <c r="T49" i="1"/>
  <c r="AE49" i="1"/>
  <c r="AE64" i="1"/>
  <c r="AE22" i="1"/>
  <c r="T34" i="1" l="1"/>
</calcChain>
</file>

<file path=xl/sharedStrings.xml><?xml version="1.0" encoding="utf-8"?>
<sst xmlns="http://schemas.openxmlformats.org/spreadsheetml/2006/main" count="1645" uniqueCount="364">
  <si>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</si>
  <si>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</si>
  <si>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</si>
  <si>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</si>
  <si>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</si>
  <si>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</si>
  <si>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</si>
  <si>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</si>
  <si>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</si>
  <si>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</si>
  <si>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</si>
  <si>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</si>
  <si>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</si>
  <si>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</si>
  <si>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</si>
  <si>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</si>
  <si>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</si>
  <si>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</si>
  <si>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</si>
  <si>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</si>
  <si>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</si>
  <si>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</si>
  <si>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</si>
  <si>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</si>
  <si>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</si>
  <si>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</si>
  <si>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</si>
  <si>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</si>
  <si>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</si>
  <si>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</si>
  <si>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</si>
  <si>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</si>
  <si>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</si>
  <si>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</si>
  <si>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</si>
  <si>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</si>
  <si>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</si>
  <si>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</si>
  <si>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</si>
  <si>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</si>
  <si>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</si>
  <si>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</si>
  <si>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</si>
  <si>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</si>
  <si>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</si>
  <si>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</si>
  <si>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</si>
  <si>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</si>
  <si>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</si>
  <si>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</si>
  <si>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</si>
  <si>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</si>
  <si>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</si>
  <si>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</si>
  <si>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</si>
  <si>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</si>
  <si>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</si>
  <si>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</si>
  <si>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</si>
  <si>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</si>
  <si>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</si>
  <si>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</si>
  <si>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</si>
  <si>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</si>
  <si>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</si>
  <si>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</si>
  <si>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</si>
  <si>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</si>
  <si>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</si>
  <si>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</si>
  <si>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</si>
  <si>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</si>
  <si>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</si>
  <si>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</si>
  <si>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</si>
  <si>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</si>
  <si>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</si>
  <si>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</si>
  <si>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ŠIAULIŲ REGIONO KVIETIMŲ TEIKTI PROJEKTŲ ĮGYVENDINIMO PLANUS PLANAS</t>
  </si>
  <si>
    <t>Kvietimo pavadini-mas</t>
  </si>
  <si>
    <t>Pažangos priemonės pavadini-mas</t>
  </si>
  <si>
    <t>Strate-ginės svarbos projektas</t>
  </si>
  <si>
    <t>Galimi pareiš-kėjai</t>
  </si>
  <si>
    <t>Planuoja-ma kvietimo pradžios data</t>
  </si>
  <si>
    <t>Planuoja-ma kvietimo pabaigos data</t>
  </si>
  <si>
    <t>Vidurio ir vakarų Lietuva</t>
  </si>
  <si>
    <t xml:space="preserve">Netaikoma
</t>
  </si>
  <si>
    <t>26-001-P</t>
  </si>
  <si>
    <t xml:space="preserve">Įvairialypio švietimo plėtojimas  vykdant visos dienos mokyklų veiklą Joniškio  rajono savivaldybėje </t>
  </si>
  <si>
    <t>12-003-03-02-17 (RE)</t>
  </si>
  <si>
    <t>„Plėtoti įvairialypį švietimą  vykdant visos dienos mokyklų veiklą“</t>
  </si>
  <si>
    <t>Visos dienos erdvių sukūrimas ir pritaikymas ikimokyklinio, priešmokyklinio, pradinio bei pagrindinio ugdymo programas vykdančiose Joniškio rajono švietimo įstaigose.</t>
  </si>
  <si>
    <t>2021–2027 metų Europos Sąjungos fondų investicijų programos  "Konkretus uždavinys – 4.5. Gerinti vienodas galimybes naudotis įtraukiomis ir kokybiškomis švietimo, mokymo ir mokymosi visą gyvenimą paslaugomis plėtojant prieinamą infrastruktūrą, be kita ko, didint atsparumą naudojantis nuotoliniu ir internetiniu švietimu bei mokymu (ERPF)"</t>
  </si>
  <si>
    <t>Ne</t>
  </si>
  <si>
    <t>Mokinių, kurie naudojasi sukurta visos dienos mokyklos infrastruktūra, skaičius</t>
  </si>
  <si>
    <t>R.S.2.3027</t>
  </si>
  <si>
    <t xml:space="preserve">Asmenys per metus </t>
  </si>
  <si>
    <t>Viešasis</t>
  </si>
  <si>
    <t>Joniškio rajono savivaldybės administracija</t>
  </si>
  <si>
    <t>ŠMSM</t>
  </si>
  <si>
    <t>CPVA</t>
  </si>
  <si>
    <t>Dotacija</t>
  </si>
  <si>
    <t>Planavimo</t>
  </si>
  <si>
    <t>ERPF</t>
  </si>
  <si>
    <t>Naujos arba modernizuotos švietimo infrastruktūros naudotojų skaičius per metus</t>
  </si>
  <si>
    <t xml:space="preserve">R.B.2.2071 </t>
  </si>
  <si>
    <t>Naudotojai per metus</t>
  </si>
  <si>
    <t xml:space="preserve">Naujos arba modernizuotos švietimo infrastruktūros mokymo klasių talpumas </t>
  </si>
  <si>
    <t xml:space="preserve">P.B.2.0067 </t>
  </si>
  <si>
    <t>Asmenys</t>
  </si>
  <si>
    <t>26-002-P</t>
  </si>
  <si>
    <t xml:space="preserve">Įvairialypio švietimo plėtojimas  vykdant visos dienos mokyklų veiklą Šiaulių miesto savivaldybėje </t>
  </si>
  <si>
    <t>Visos dienos erdvių sukūrimas ir pritaikymas ikimokyklinio, priešmokyklinio, pradinio bei pagrindinio ugdymo programas vykdančiose Šiaulių miesto švietimo įstaigose.</t>
  </si>
  <si>
    <t>Šiaulių miesto savivaldybės administracija</t>
  </si>
  <si>
    <t>26-003-P</t>
  </si>
  <si>
    <t xml:space="preserve">Įvairialypio švietimo plėtojimas  vykdant visos dienos mokyklų veiklą Radviliškio rajono ir Šiaulių rajono savivaldybėse </t>
  </si>
  <si>
    <t>Visos dienos erdvių sukūrimas ir pritaikymas ikimokyklinio, priešmokyklinio, pradinio bei pagrindinio ugdymo programas vykdančiose Radviliškio rajono švietimo įstaigose.</t>
  </si>
  <si>
    <t>Radviliškio rajono savivaldybės administracija</t>
  </si>
  <si>
    <t>Visos dienos erdvių sukūrimas ir pritaikymas ikimokyklinio, priešmokyklinio, pradinio bei pagrindinio ugdymo programas vykdančiose Šiaulių rajono švietimo įstaigose.</t>
  </si>
  <si>
    <t>Šiaulių rajono savivaldybės administracija</t>
  </si>
  <si>
    <t>26-004-P</t>
  </si>
  <si>
    <t xml:space="preserve">Įvairialypio švietimo plėtojimas  vykdant visos dienos mokyklų veiklą Kelmės rajono ir Pakruojo rajono rajono savivaldybėse </t>
  </si>
  <si>
    <t>Visos dienos erdvių sukūrimas ir pritaikymas ikimokyklinio, priešmokyklinio, pradinio bei pagrindinio ugdymo programas vykdančiose Kelmės rajono švietimo įstaigose.</t>
  </si>
  <si>
    <t>Kelmės rajono savivaldybės administracija</t>
  </si>
  <si>
    <t>Visos dienos erdvių sukūrimas ir pritaikymas ikimokyklinio, priešmokyklinio, pradinio bei pagrindinio ugdymo programas vykdančiose Pakruojo rajono švietimo įstaigose.</t>
  </si>
  <si>
    <t>Pakruojo rajono savivaldybės administracija</t>
  </si>
  <si>
    <t>26-005-P</t>
  </si>
  <si>
    <t xml:space="preserve">Įvairialypio švietimo plėtojimas  vykdant visos dienos mokyklų veiklą Akmenės rajono savivaldybėje </t>
  </si>
  <si>
    <t>Visos dienos erdvių sukūrimas ir pritaikymas ikimokyklinio, priešmokyklinio, pradinio bei pagrindinio ugdymo programas vykdančiose Akmenės rajono švietimo įstaigose.</t>
  </si>
  <si>
    <t>Akmenės rajono savivaldybės administracija</t>
  </si>
  <si>
    <t>26-006-P</t>
  </si>
  <si>
    <t>Ugdymo prieinamumo didinimas atskirtį patiriantiems vaikams Šiaulių miesto savivaldybėje</t>
  </si>
  <si>
    <t>12-003-03-01-23 (RE)</t>
  </si>
  <si>
    <t>Padidinti ugdymo prieinamumą atskirtį patiriantiems vaikams</t>
  </si>
  <si>
    <t>Naujų ikimokyklinio ugdymo vietų kūrimas Šiaulių miesto savivaldybėje</t>
  </si>
  <si>
    <t>2021–2027 metų Europos Sąjungos fondų investicijų programos  Konkretus uždavinys – "4.5. Gerinti vienodas galimybes naudotis įtraukiomis ir kokybiškomis švietimo, mokymo ir mokymosi visą gyvenimą paslaugomis plėtojant prieinamą infrastruktūrą, be kita ko, didint atsparumą naudojantis nuotoliniu ir internetiniu švietimu bei mokymu (ERPF)"</t>
  </si>
  <si>
    <t>Naujos arba modernizuotos vaikų priežiūros infrastruktūros naudotojų skaičius per metus</t>
  </si>
  <si>
    <t>R.B.2.2070</t>
  </si>
  <si>
    <t>naudotojai per metus</t>
  </si>
  <si>
    <t xml:space="preserve">Šiaulių miesto savivaldybės administracija  </t>
  </si>
  <si>
    <t>Sukurtų naujų ikimokyklinio ugdymo vietų skaičius</t>
  </si>
  <si>
    <t>P.S.2.1024</t>
  </si>
  <si>
    <t>skaičius</t>
  </si>
  <si>
    <t>Naujos arba modernizuotos vaikų priežiūros infrastruktūros mokymo klasių talpumas</t>
  </si>
  <si>
    <t>P.B.2.0066</t>
  </si>
  <si>
    <t>asmenys</t>
  </si>
  <si>
    <t>26-007-P</t>
  </si>
  <si>
    <t>Ugdymo prieinamumo didinimas atskirtį patiriantiems vaikams Joni6kio, Radviliškio ir Šiaulių rajonų savivaldybėse</t>
  </si>
  <si>
    <t>Universalaus dizaino elementų ir kitų inžinerinių priemonių įrengimas Joniškio r. savivaldybės (BUM) bei negalią turintiems mokiniams ir kitiems mokiniams pavėžėti transporto priemonių įsigijimas Joniškio r. savivaldybės švietimo įstaigose</t>
  </si>
  <si>
    <t>Mokyklų, kuriose buvo įdiegtos universalaus dizaino ir kitos inžinerinės priemonės, aplinką pritaikant asmenims, turintiems negalią, dalis nuo visų mokyklų</t>
  </si>
  <si>
    <t xml:space="preserve">R.S.2.3026 </t>
  </si>
  <si>
    <t>procentas</t>
  </si>
  <si>
    <t>R.B.2.2071</t>
  </si>
  <si>
    <t>Mokyklos, kuriose buvo įdiegtos universalaus dizaino ir kitos inžinerinės priemonės pritaikant aplinką asmenims, turintiems negalią</t>
  </si>
  <si>
    <t xml:space="preserve">P.S.2.1025 </t>
  </si>
  <si>
    <t>Naujos arba modernizuotos švietimo infrastruktūros mokymo klasių talpumas</t>
  </si>
  <si>
    <t>Vaikų, pasinaudojusių pavėžėjimo paslaugomis naujai įsigytomis transporto priemonėmis, skaičius per metus</t>
  </si>
  <si>
    <t>R.S.2.3030</t>
  </si>
  <si>
    <t>asmenys per metus</t>
  </si>
  <si>
    <t xml:space="preserve">Tikslinės transporto priemonės </t>
  </si>
  <si>
    <t>P.S.2.1029</t>
  </si>
  <si>
    <t>Universalaus dizaino elementų ir kitų inžinerinių priemonių įrengimas Radviliškio r. savivaldybės (BUM)</t>
  </si>
  <si>
    <t>Negalią turintiems mokiniams ir kitiems mokiniams pavėžėti  transporto priemonių įsigijimas Šiaulių r. savivaldybės švietimo įstaigose. Naujų ikimokyklinio ugdymo vietų kūrimas Šiaulių rajono savivaldybėje.</t>
  </si>
  <si>
    <t>26-008-P</t>
  </si>
  <si>
    <t>Ugdymo prieinamumo didinimas atskirtį patiriantiems vaikams Kelmės ir Pakruojo rajonų savivaldybėse</t>
  </si>
  <si>
    <t>Universalaus dizaino elementų ir kitų inžinerinių priemonių įrengimas (BUM) bei negalią turintiems mokiniams ir kitiems mokiniams pavėžėti transporto priemonių įsigijimas Kelmės r. savivaldybės švietimo įstaigose</t>
  </si>
  <si>
    <t>Universalaus dizaino elementų ir kitų inžinerinių priemonių įrengimas Pakruojo r. (BUM) bei negalią turintiems mokiniams ir kitiems mokiniams pavėžėti transporto priemonių įsigijimas Pakruojo r. švietimo įstaigose. Naujų ikimokyklinio ugdymo vietų kūrimas Pakruojo r. savivaldybėje.</t>
  </si>
  <si>
    <t>26-009-P</t>
  </si>
  <si>
    <t>Ugdymo prieinamumo didinimas atskirtį patiriantiems vaikams Akmenės rajono savivaldybėje</t>
  </si>
  <si>
    <t>Universalaus dizaino elementų ir kitų inžinerinių priemonių įrengimas Akmenės r. savivaldybės (BUM) bei naujų ikimokyklinio ugdymo vietų kūrimas Akmenės rajono savivaldybėje. Negalią turintiems mokiniams ir kitiems mokiniams pavėžėti transporto priemonių įsigijimas Akmenės r. savivaldybės švietimo įstaigose.</t>
  </si>
  <si>
    <t>Akmenės rajono saviavldybės administracija</t>
  </si>
  <si>
    <t>________________________________________</t>
  </si>
  <si>
    <t>26-101-P</t>
  </si>
  <si>
    <t>Vientiso dviračių ir pėsčiųjų takų tinklo kūrimas, integruojant bevariklį transportą į bendrą transporto sistemą Šiaulių mieste</t>
  </si>
  <si>
    <t xml:space="preserve">10-001-06-01-03 (RE) </t>
  </si>
  <si>
    <t xml:space="preserve"> Skatinti darnų judumą miestuose</t>
  </si>
  <si>
    <t>2021–2027 m. Europos Sąjungos investicijų programos uždavinys "8.1 Tvarus judumas mieste"</t>
  </si>
  <si>
    <t>Dviračiams skirtos infrastruktūros naudotojų skaičius per metus</t>
  </si>
  <si>
    <t>R.B.2.2064</t>
  </si>
  <si>
    <t>Šiaulių miesto  savivaldybės administracija</t>
  </si>
  <si>
    <t>SM</t>
  </si>
  <si>
    <t xml:space="preserve">Dotacija </t>
  </si>
  <si>
    <t>Planavimas</t>
  </si>
  <si>
    <t>-</t>
  </si>
  <si>
    <t>2024 m. 04 mėn.</t>
  </si>
  <si>
    <t xml:space="preserve">Dviračiams skirta infrastruktūra, kuriai
suteikta parama </t>
  </si>
  <si>
    <t>P.B.2.0058</t>
  </si>
  <si>
    <t>Kilometrai</t>
  </si>
  <si>
    <t>26-102-P</t>
  </si>
  <si>
    <t>Eismo saugos gerinimas Šiaulių mieste, šalinant juodąsias dėmes</t>
  </si>
  <si>
    <r>
      <rPr>
        <i/>
        <sz val="9"/>
        <rFont val="Times New Roman"/>
        <family val="1"/>
        <charset val="186"/>
      </rPr>
      <t>10-001-05-03-07 (RE)</t>
    </r>
    <r>
      <rPr>
        <i/>
        <sz val="9"/>
        <color rgb="FFFF0000"/>
        <rFont val="Times New Roman"/>
        <family val="1"/>
        <charset val="186"/>
      </rPr>
      <t xml:space="preserve"> </t>
    </r>
  </si>
  <si>
    <t>Gerinti eismo saugą vietinės reikšmės keliuose ir gatvėse</t>
  </si>
  <si>
    <t>2021–2027 m. Europos Sąjungos investicijų programos uždavinys "3.2. Plėtoti ir stiprinti tvarų, klimato kaitai atsparų, pažangų ir įvairiarūšį nacionalinį, regioninį ir vietos judumą, įskaitant geresnes galimybes naudotis TEN-T ir tarpvalstybinį judumą"</t>
  </si>
  <si>
    <t xml:space="preserve">Panaikintos juodosios dėmės ar avaringos vietos vietinės reikšmės keliuose (gatvėse) </t>
  </si>
  <si>
    <t>R.S.2.3024</t>
  </si>
  <si>
    <t>Skaičius</t>
  </si>
  <si>
    <t>2024 m.01 mėn.</t>
  </si>
  <si>
    <t>Įdiegtos saugų eismą gerinančios priemonės vietinės reikšmės keliuose (gatvėse)</t>
  </si>
  <si>
    <t>P.S.2.1023</t>
  </si>
  <si>
    <t>26-201-P</t>
  </si>
  <si>
    <t>Didinti geriamojo vandens tiekimo ir nuotekų tvarkymo paslaugų prieinamumą</t>
  </si>
  <si>
    <t>Geriamojo vandens tiekimo ir nuotekų tvarkymo paslaugų plėtra Akmenės rajono savivaldybėje</t>
  </si>
  <si>
    <t>2.5. Skatinti prieigą prie vandens ir tvarią vandentvarką</t>
  </si>
  <si>
    <t>Vandens tiekimo ir nuotekų tvarkymo infrastruktūros plėtra Joniškio rajone</t>
  </si>
  <si>
    <t>26-202-P</t>
  </si>
  <si>
    <t>26-203-P</t>
  </si>
  <si>
    <t>Geriamojo vandens tiekimo bei nuotekų tvarkymo paslaugų prieinamumo didinimas Kelmės rajone</t>
  </si>
  <si>
    <t>26-204-P</t>
  </si>
  <si>
    <t>Geriamojo vandens tiekimo ir nuotekų tvarkymo paslaugų prieinamumo didinimas Pakruojo rajono savivaldybėje</t>
  </si>
  <si>
    <t>26-205-P</t>
  </si>
  <si>
    <t>Geriamojo vandens tiekimo ir nuotekų tvarkymo
paslaugų	
prieinamumo
didinimas	
Radviliškio rajono
savivaldybėje</t>
  </si>
  <si>
    <t>Vandentiekio ir nuotekų sistemų plėtra bei rekonstrukcija Šiaulių rajono savivaldybėje</t>
  </si>
  <si>
    <t>UAB „Akmenės vandenys“</t>
  </si>
  <si>
    <t>Privatus</t>
  </si>
  <si>
    <t>Viešojo vandens tiekimo paskirstymo sistemų naujų arba atnaujintų vamzdynų ilgis</t>
  </si>
  <si>
    <t xml:space="preserve">RCO30
P.B.2.0030 </t>
  </si>
  <si>
    <t>km</t>
  </si>
  <si>
    <t xml:space="preserve">RCO31
P.B.2.0031 </t>
  </si>
  <si>
    <t>Viešojo nuotekų surinkimo tinklo naujų arba atnaujintų vamzdynų ilgis</t>
  </si>
  <si>
    <t xml:space="preserve">RCR41
R.B.2.2041 </t>
  </si>
  <si>
    <t>Gyventojai, prisijungę prie patobulintų viešojo vandens tiekimo sistemų</t>
  </si>
  <si>
    <t xml:space="preserve">RCR42
R.B.2.2042 </t>
  </si>
  <si>
    <t>Gyventojai, prisijungę bent prie antrinio viešojo nuotekų valymo įrenginių</t>
  </si>
  <si>
    <t xml:space="preserve">P.S.2.1013 </t>
  </si>
  <si>
    <t>Nauji arba atnaujinti geriamojo vandens ruošimo pajėgumai</t>
  </si>
  <si>
    <t>m3/parą</t>
  </si>
  <si>
    <t>AM</t>
  </si>
  <si>
    <t>Sanglaudos fondas</t>
  </si>
  <si>
    <t xml:space="preserve">RCO32
P.B.2.0032 </t>
  </si>
  <si>
    <t xml:space="preserve">Nauji arba atnaujinti nuotekų valymo pajėgumai </t>
  </si>
  <si>
    <t>Gyventojų ekvivalentas</t>
  </si>
  <si>
    <t>2024-05</t>
  </si>
  <si>
    <t>2024-07</t>
  </si>
  <si>
    <t>UAB „Kelmės vanduo“</t>
  </si>
  <si>
    <t>UAB „Pakruojo vandentiekis“</t>
  </si>
  <si>
    <t>2024-08</t>
  </si>
  <si>
    <t>UAB
„Radviliškio vanduo“</t>
  </si>
  <si>
    <t>2024-10</t>
  </si>
  <si>
    <t>UAB „Kuršėnų vandenys“</t>
  </si>
  <si>
    <t>02-001-06-07-02(RE)-26-(LT026-02-02-04)</t>
  </si>
  <si>
    <t>2024-03</t>
  </si>
  <si>
    <t>UAB „Joniškio vandenys"</t>
  </si>
  <si>
    <t>2024 m. 02 mėn.</t>
  </si>
  <si>
    <t>26-401-P</t>
  </si>
  <si>
    <t>Socialinio būsto fondo plėtra Šiaulių regione I</t>
  </si>
  <si>
    <t>Sumažinti pažeidžiamų visuomenės grupių gerovės teritorinius skirtumus</t>
  </si>
  <si>
    <t>09-003-02-02-11-(RE)-26-(LT026-03-01-05)</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</si>
  <si>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</si>
  <si>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Socialinio būsto fondo plėtra Akmenės rajono savivaldybėje</t>
  </si>
  <si>
    <t>Socialinio būsto fondo plėtra Joniškio rajono savivaldybėje</t>
  </si>
  <si>
    <t>Socialinio būsto prieinamumo didinimas Pakruojo rajono savivaldybėje</t>
  </si>
  <si>
    <t>Socialinio būsto fondo plėtra Šiaulių miesto savivaldybėje</t>
  </si>
  <si>
    <t>Socialinio būsto fondo plėtra Šiaulių rajono savivaldybėje</t>
  </si>
  <si>
    <t>26-402-P</t>
  </si>
  <si>
    <t>Socialinio būsto poreikio  tenkinimas Kelmės rajone</t>
  </si>
  <si>
    <t>Socialinio būsto fondo plėtra Radviliškio rajono savivaldybėje</t>
  </si>
  <si>
    <t>Naujų arba modernizuotų socialinių būstų talpumas</t>
  </si>
  <si>
    <t>P.B.2.0065</t>
  </si>
  <si>
    <t>Naujų arba modernizuotų socialinių būstų naudotojų skaičius per metus</t>
  </si>
  <si>
    <t>R.B.2.2067</t>
  </si>
  <si>
    <t xml:space="preserve">Pakruojo rajono savivaldybės administracija </t>
  </si>
  <si>
    <t xml:space="preserve">Šiaulių miesto savivaldybės administracija </t>
  </si>
  <si>
    <t>Lietuvos Respublikos socialinės apsaugos ir darbo ministerija</t>
  </si>
  <si>
    <t>Centrinė projektų valdymo agentūra</t>
  </si>
  <si>
    <t>2024 06</t>
  </si>
  <si>
    <t>2024 08</t>
  </si>
  <si>
    <t>Socialinio būsto fondo plėtra Šiaulių regione II</t>
  </si>
  <si>
    <t xml:space="preserve">Finansavimas pagal regioną, kuriam gali būti priskiriama (-os) projekto veikla
 (-os) </t>
  </si>
  <si>
    <t>2024 03</t>
  </si>
  <si>
    <t>2024 05</t>
  </si>
  <si>
    <t>Socialinio būsto fondo plėtra Šiaulių regione III</t>
  </si>
  <si>
    <t>26-403-P</t>
  </si>
  <si>
    <t>26-404-P</t>
  </si>
  <si>
    <t>Socialinio būsto fondo plėtra Šiaulių regione IV</t>
  </si>
  <si>
    <t>26-405-P</t>
  </si>
  <si>
    <t>Institucinės globos pertvarkai reikalingų paslaugų infrastruktūros modernizavimas ir plėtra Šiaulių regione I</t>
  </si>
  <si>
    <t xml:space="preserve">Paslaugų intelekto ir (ar) psichikos negalią turintiems asmenims vietų skaičius naujoje ar modernizuotoje infrastruktūroje </t>
  </si>
  <si>
    <t>P.S.2.1030</t>
  </si>
  <si>
    <t>Asmenų, turinčių intelekto ir (ar) psichikos negalią, gavusių paslaugas naujoje ar modernizuotoje infrastruktūroje skaičius per metus</t>
  </si>
  <si>
    <t>R.S.2.3031</t>
  </si>
  <si>
    <t>Asmenys per metus</t>
  </si>
  <si>
    <t>2024 04</t>
  </si>
  <si>
    <t>26-406-P</t>
  </si>
  <si>
    <t>Institucinės globos pertvarkai reikalingų paslaugų infrastruktūros modernizavimas ir plėtra Šiaulių regione II</t>
  </si>
  <si>
    <t>Apsaugoto būsto plėtra Akmenės rajone</t>
  </si>
  <si>
    <t>Apsaugoto būsto plėtra Pakruojo rajono savivaldybėje</t>
  </si>
  <si>
    <t>Paslaugų, reikalingų institucinės globos pertvarkai įgyvendinti, infrastruktūros modernizavimas ir plėtra Joniškio rajone</t>
  </si>
  <si>
    <t>Paslaugų, reikalingų institucinės globos pertvarkai įgyvendinti, infrastruktūros modernizavimas ir plėtra Kelmės rajone</t>
  </si>
  <si>
    <t xml:space="preserve">Pakruojo rajono
savivaldybės
administracija
</t>
  </si>
  <si>
    <t>Pakruojo rajono
savivaldybės
administracija</t>
  </si>
  <si>
    <t>Akmenės rajono
savivaldybės
administracija</t>
  </si>
  <si>
    <t xml:space="preserve">Akmenės rajono
savivaldybės
administracija
</t>
  </si>
  <si>
    <t xml:space="preserve">Joniškio rajono
savivaldybės
administracija
</t>
  </si>
  <si>
    <t>Kelmės rajono
savivaldybės
administracija</t>
  </si>
  <si>
    <t>Paslaugų, reikalingų institucinės
globos pertvarkai įgyvendinti, infrastruktūros modernizavimas ir plėtra Radviliškio
rajone</t>
  </si>
  <si>
    <t>Radviliškio rajono
savivaldybės
administracija</t>
  </si>
  <si>
    <t>Bendruomeninių apgyvendinimo bei užimtumo paslaugų asmenims su intelekto ir (ar) psichikos negalia plėtra Šiaulių mieste, II etapas</t>
  </si>
  <si>
    <t>Atvirų jaunimo erdvių infrastruktūros atnaujinimas ir plėtra Joniškio rajone</t>
  </si>
  <si>
    <t>Paslaugų socialiai pažeidžiamiems, socialinę riziką (atskirtį) patiriantiems asmenims vietų skaičius naujoje ar modernizuotoje infrastruktūroje</t>
  </si>
  <si>
    <t>P.S.2.1031</t>
  </si>
  <si>
    <t>Socialiai pažeidžiamų, socialinę riziką (atskirtį) patiriančių asmenų, gavusių paslaugas naujoje ar modernizuotoje infrastruktūroje skaičius per metus</t>
  </si>
  <si>
    <t>R.S.2.3033</t>
  </si>
  <si>
    <t>26-408-P</t>
  </si>
  <si>
    <t>Nestacionarių socialinių paslaugų infrastruktūros 
modernizavimas ir plėtra Šiaulių regione I</t>
  </si>
  <si>
    <t>Socialinių paslaugų įstaigų senyvo amžiaus asmenims infrastruktūros modernizavimas ir plėtra Kelmės rajone</t>
  </si>
  <si>
    <t>Konkretus 2021–2027 m. Europos Sąjungos investicijų programos uždavinys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</si>
  <si>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Naujos arba modernizuotos socialinės rūpybos infrastruktūros (ne būsto) talpumas</t>
  </si>
  <si>
    <t>P.B.2.0070</t>
  </si>
  <si>
    <t>Naujos arba modernizuotos socialinės rūpybos infrastruktūros naudotojų skaičius per metus</t>
  </si>
  <si>
    <t>R.B.2.2074</t>
  </si>
  <si>
    <t>26-409-P</t>
  </si>
  <si>
    <t>Socialinių paslaugų įstaigų  senyvo amžiaus asmenims 
infrastruktūros modernizavimas ir plėtra Šiaulių regione I</t>
  </si>
  <si>
    <t>Institucinės globos pertvarkai reikalingų paslaugų infrastruktūros modernizavimas ir plėtra Šiaulių regione III</t>
  </si>
  <si>
    <t>Bendruomeninių socialinių paslaugų plėtra Akmenės 
rajone</t>
  </si>
  <si>
    <t>2024 09</t>
  </si>
  <si>
    <t>2024 11</t>
  </si>
  <si>
    <t>26-410-P</t>
  </si>
  <si>
    <t>Nestacionarių socialinių paslaugų infrastruktūros 
modernizavimas ir plėtra Šiaulių regione II</t>
  </si>
  <si>
    <t>Atvirų jaunimo erdvių plėtra 
Pakruojo rajone</t>
  </si>
  <si>
    <t>26-411-P</t>
  </si>
  <si>
    <t>Institucinės globos pertvarkai reikalingų paslaugų infrastruktūros modernizavimas ir plėtra Šiaulių regione IV</t>
  </si>
  <si>
    <t>. Grupinio gyvenimo namų
plėtra Akmenės rajone</t>
  </si>
  <si>
    <t>2024 12</t>
  </si>
  <si>
    <t>26-412-P</t>
  </si>
  <si>
    <t>Nestacionarių socialinių paslaugų infrastruktūros 
modernizavimas ir plėtra Šiaulių regione III</t>
  </si>
  <si>
    <t>Specializuotos pagalbos centrų 
plėtra Akmenės rajone</t>
  </si>
  <si>
    <t>2025 02</t>
  </si>
  <si>
    <t>26-413-P</t>
  </si>
  <si>
    <t>Nestacionarių socialinių paslaugų kokybės gerinimas 
Pakruojo rajone</t>
  </si>
  <si>
    <t>26-414-P</t>
  </si>
  <si>
    <t>Socialinių paslaugų įstaigų  senyvo amžiaus asmenims 
infrastruktūros modernizavimas ir plėtra Šiaulių regione II</t>
  </si>
  <si>
    <t>Socialinės globos namų įkūrimas senyvo amžiaus asmenims Pakruojo rajone</t>
  </si>
  <si>
    <t>2026 03</t>
  </si>
  <si>
    <t>2026 05</t>
  </si>
  <si>
    <t>2025 10</t>
  </si>
  <si>
    <t>2025 12</t>
  </si>
  <si>
    <t xml:space="preserve"> 2025 05</t>
  </si>
  <si>
    <t>Institucinės globos pertvarkai reikalingų paslaugų infrastruktūros modernizavimas ir plėtra Šiaulių regione V</t>
  </si>
  <si>
    <t>2025 01</t>
  </si>
  <si>
    <t>2025 03</t>
  </si>
  <si>
    <t>26-415-P</t>
  </si>
  <si>
    <t>Bendruomeninių socialinių paslaugų plėtra Akmenės rajone</t>
  </si>
  <si>
    <t>2024 04 19</t>
  </si>
  <si>
    <t>2026 06</t>
  </si>
  <si>
    <t>2026 08</t>
  </si>
  <si>
    <t>Grupinio gyvenimo namų įsteigimas Pakruojo rajono savivaldybėje*</t>
  </si>
  <si>
    <t>Socialinių dirbtuvių įkūrimas Pakruojo rajono savivaldybėje*</t>
  </si>
  <si>
    <t xml:space="preserve">Perėjimas nuo institucinės globos prie šeimoje ir bendruomenėje teikiamų paslaugų Šiaulių rajone*
</t>
  </si>
  <si>
    <t>26-407-P*</t>
  </si>
  <si>
    <t>26-416-P</t>
  </si>
  <si>
    <t>Institucinės globos pertvarkai reikalingų paslaugų infrastruktūros modernizavimas ir plėtra Šiaulių regione VI</t>
  </si>
  <si>
    <t>2025 05</t>
  </si>
  <si>
    <t>26-417-P</t>
  </si>
  <si>
    <t>Institucinės globos pertvarkai reikalingų paslaugų infrastruktūros modernizavimas ir plėtra Šiaulių regione VII</t>
  </si>
  <si>
    <t>2025 08</t>
  </si>
  <si>
    <t>2025 06</t>
  </si>
  <si>
    <t>Perėjimas nuo institucinės globos prie šeimoje ir bendruomenėje teikiamų paslaugų Šiaulių rajone*</t>
  </si>
  <si>
    <t>26-418-P</t>
  </si>
  <si>
    <t>Institucinės globos pertvarkai reikalingų paslaugų infrastruktūros modernizavimas ir plėtra Šiaulių regione VIII</t>
  </si>
  <si>
    <t>2024 10</t>
  </si>
  <si>
    <t>26-419-P</t>
  </si>
  <si>
    <t>Socialinių paslaugų įstaigų  senyvo amžiaus asmenims 
infrastruktūros modernizavimas ir plėtra Šiaulių regione III</t>
  </si>
  <si>
    <r>
      <rPr>
        <b/>
        <sz val="12"/>
        <color theme="1"/>
        <rFont val="Times New Roman"/>
        <family val="1"/>
        <charset val="186"/>
      </rPr>
      <t xml:space="preserve">*Pastaba. </t>
    </r>
    <r>
      <rPr>
        <sz val="12"/>
        <color theme="1"/>
        <rFont val="Times New Roman"/>
        <family val="1"/>
        <charset val="186"/>
      </rPr>
      <t>Projektams kvietimai buvo paskelbti, tačiau kilus poreikiui tikslinti suplanuotų projektų esminę informaciją, PĮP nebuvo pateikti. Patikslinus informaciją Šiaulių regiono plėtros plane, projektams suplanuoti nauji kvietimai.</t>
    </r>
  </si>
  <si>
    <t>rengiamas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</si>
</sst>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
  </numFmts>
  <fonts count="31"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11"/>
      <color theme="1"/>
      <name val="Calibri"/>
      <family val="2"/>
      <charset val="186"/>
      <scheme val="minor"/>
    </font>
    <font>
      <sz val="11"/>
      <color rgb="FF006100"/>
      <name val="Calibri"/>
      <family val="2"/>
      <charset val="186"/>
      <scheme val="minor"/>
    </font>
    <font>
      <sz val="11"/>
      <color rgb="FF9C0006"/>
      <name val="Calibri"/>
      <family val="2"/>
      <charset val="186"/>
      <scheme val="minor"/>
    </font>
    <font>
      <b/>
      <sz val="11"/>
      <color theme="1"/>
      <name val="Calibri"/>
      <family val="2"/>
      <charset val="186"/>
      <scheme val="minor"/>
    </font>
    <font>
      <b/>
      <sz val="12"/>
      <color theme="1"/>
      <name val="Calibri"/>
      <family val="2"/>
      <charset val="186"/>
      <scheme val="minor"/>
    </font>
    <font>
      <sz val="11"/>
      <name val="Calibri"/>
      <family val="2"/>
      <scheme val="minor"/>
    </font>
    <font>
      <sz val="11"/>
      <name val="Calibri"/>
      <family val="2"/>
      <charset val="186"/>
      <scheme val="minor"/>
    </font>
    <font>
      <b/>
      <i/>
      <sz val="9"/>
      <color rgb="FFFF0000"/>
      <name val="Times New Roman"/>
      <family val="1"/>
      <charset val="186"/>
    </font>
    <font>
      <i/>
      <sz val="10"/>
      <color theme="1"/>
      <name val="Times New Roman"/>
      <family val="1"/>
    </font>
    <font>
      <i/>
      <sz val="10"/>
      <name val="Times New Roman"/>
      <family val="1"/>
    </font>
    <font>
      <b/>
      <i/>
      <sz val="10"/>
      <name val="Times New Roman"/>
      <family val="1"/>
    </font>
    <font>
      <b/>
      <i/>
      <sz val="10"/>
      <color theme="1"/>
      <name val="Times New Roman"/>
      <family val="1"/>
    </font>
    <font>
      <i/>
      <sz val="9"/>
      <name val="Times New Roman"/>
      <family val="1"/>
    </font>
    <font>
      <sz val="10"/>
      <color theme="1"/>
      <name val="Calibri"/>
      <family val="2"/>
      <charset val="186"/>
      <scheme val="minor"/>
    </font>
    <font>
      <i/>
      <sz val="10"/>
      <color theme="0" tint="-0.499984740745262"/>
      <name val="Times New Roman"/>
      <family val="1"/>
      <charset val="186"/>
    </font>
    <font>
      <b/>
      <i/>
      <sz val="10"/>
      <color theme="0" tint="-0.499984740745262"/>
      <name val="Times New Roman"/>
      <family val="1"/>
      <charset val="186"/>
    </font>
    <font>
      <sz val="12"/>
      <color theme="1"/>
      <name val="Times New Roman"/>
      <family val="1"/>
      <charset val="186"/>
    </font>
    <font>
      <b/>
      <sz val="12"/>
      <color theme="1"/>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5">
    <xf numFmtId="0" fontId="0" fillId="0" borderId="0"/>
    <xf numFmtId="0" fontId="14" fillId="3" borderId="0" applyNumberFormat="0" applyBorder="0" applyAlignment="0" applyProtection="0"/>
    <xf numFmtId="0" fontId="15" fillId="4" borderId="0" applyNumberFormat="0" applyBorder="0" applyAlignment="0" applyProtection="0"/>
    <xf numFmtId="0" fontId="13" fillId="5" borderId="7" applyNumberFormat="0" applyFont="0" applyAlignment="0" applyProtection="0"/>
    <xf numFmtId="0" fontId="13" fillId="0" borderId="0"/>
  </cellStyleXfs>
  <cellXfs count="396">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0" fillId="0" borderId="0" xfId="0" applyAlignment="1">
      <alignment horizontal="left"/>
    </xf>
    <xf numFmtId="0" fontId="16" fillId="6" borderId="1" xfId="0" applyFont="1" applyFill="1" applyBorder="1" applyAlignment="1">
      <alignment horizontal="center" vertical="center" wrapText="1"/>
    </xf>
    <xf numFmtId="0" fontId="5" fillId="6" borderId="1" xfId="4" applyFont="1" applyFill="1" applyBorder="1" applyAlignment="1">
      <alignment horizontal="center" vertical="center" wrapText="1"/>
    </xf>
    <xf numFmtId="0" fontId="16" fillId="6" borderId="1" xfId="0" applyFont="1" applyFill="1" applyBorder="1" applyAlignment="1">
      <alignment horizontal="center" wrapText="1"/>
    </xf>
    <xf numFmtId="0" fontId="16" fillId="6" borderId="1" xfId="0" applyFont="1" applyFill="1" applyBorder="1" applyAlignment="1">
      <alignment horizontal="center"/>
    </xf>
    <xf numFmtId="0" fontId="0" fillId="0" borderId="0" xfId="0" applyAlignment="1">
      <alignment vertical="top"/>
    </xf>
    <xf numFmtId="0" fontId="19" fillId="0" borderId="1" xfId="1" applyFont="1" applyFill="1" applyBorder="1" applyAlignment="1">
      <alignment horizontal="left" vertical="top" wrapText="1"/>
    </xf>
    <xf numFmtId="0" fontId="19" fillId="0" borderId="1" xfId="3" applyFont="1" applyFill="1" applyBorder="1" applyAlignment="1">
      <alignment horizontal="center" vertical="top"/>
    </xf>
    <xf numFmtId="0" fontId="19" fillId="0" borderId="1" xfId="0" applyFont="1" applyBorder="1" applyAlignment="1">
      <alignment horizontal="center" vertical="top" wrapText="1"/>
    </xf>
    <xf numFmtId="0" fontId="19" fillId="0" borderId="1" xfId="0" applyFont="1" applyBorder="1" applyAlignment="1">
      <alignment horizontal="center" vertical="top"/>
    </xf>
    <xf numFmtId="0" fontId="0" fillId="0" borderId="0" xfId="0" applyAlignment="1">
      <alignment horizontal="left" vertical="top"/>
    </xf>
    <xf numFmtId="0" fontId="14" fillId="0" borderId="0" xfId="1" applyFill="1" applyAlignment="1">
      <alignment horizontal="left" vertical="top"/>
    </xf>
    <xf numFmtId="0" fontId="19" fillId="0" borderId="1" xfId="1" applyFont="1" applyFill="1" applyBorder="1" applyAlignment="1">
      <alignment horizontal="center" vertical="top"/>
    </xf>
    <xf numFmtId="0" fontId="19" fillId="0" borderId="2" xfId="1" applyFont="1" applyFill="1" applyBorder="1" applyAlignment="1">
      <alignment horizontal="left" vertical="top" wrapText="1"/>
    </xf>
    <xf numFmtId="0" fontId="19" fillId="0" borderId="2" xfId="3" applyFont="1" applyFill="1" applyBorder="1" applyAlignment="1">
      <alignment horizontal="center" vertical="top"/>
    </xf>
    <xf numFmtId="0" fontId="19" fillId="0" borderId="2" xfId="0" applyFont="1" applyBorder="1" applyAlignment="1">
      <alignment horizontal="center" vertical="top" wrapText="1"/>
    </xf>
    <xf numFmtId="0" fontId="19" fillId="0" borderId="2" xfId="1" applyFont="1" applyFill="1" applyBorder="1" applyAlignment="1">
      <alignment horizontal="center" vertical="top"/>
    </xf>
    <xf numFmtId="0" fontId="0" fillId="0" borderId="5" xfId="0" applyBorder="1" applyAlignment="1">
      <alignment vertical="top"/>
    </xf>
    <xf numFmtId="0" fontId="0" fillId="0" borderId="6" xfId="0" applyBorder="1" applyAlignment="1">
      <alignment horizontal="left" vertical="top"/>
    </xf>
    <xf numFmtId="0" fontId="0" fillId="0" borderId="6" xfId="0" applyBorder="1" applyAlignment="1">
      <alignment vertical="top"/>
    </xf>
    <xf numFmtId="0" fontId="0" fillId="0" borderId="9" xfId="0" applyBorder="1" applyAlignment="1">
      <alignment vertical="top"/>
    </xf>
    <xf numFmtId="0" fontId="14" fillId="0" borderId="0" xfId="1" applyFill="1" applyBorder="1" applyAlignment="1">
      <alignment horizontal="left" vertical="top"/>
    </xf>
    <xf numFmtId="0" fontId="0" fillId="0" borderId="10" xfId="0" applyBorder="1" applyAlignment="1">
      <alignment vertical="top"/>
    </xf>
    <xf numFmtId="0" fontId="0" fillId="0" borderId="11" xfId="0" applyBorder="1" applyAlignment="1">
      <alignment horizontal="left" vertical="top"/>
    </xf>
    <xf numFmtId="0" fontId="0" fillId="0" borderId="11" xfId="0" applyBorder="1" applyAlignment="1">
      <alignment vertical="top"/>
    </xf>
    <xf numFmtId="4" fontId="14" fillId="0" borderId="0" xfId="1" applyNumberFormat="1" applyFill="1" applyAlignment="1">
      <alignment horizontal="left" vertical="top"/>
    </xf>
    <xf numFmtId="0" fontId="13" fillId="0" borderId="1" xfId="0" applyFont="1" applyBorder="1" applyAlignment="1">
      <alignment vertical="top" wrapText="1"/>
    </xf>
    <xf numFmtId="0" fontId="13" fillId="0" borderId="1" xfId="0" applyFont="1" applyBorder="1" applyAlignment="1">
      <alignment horizontal="center" vertical="top" wrapText="1"/>
    </xf>
    <xf numFmtId="0" fontId="0" fillId="0" borderId="1" xfId="0" applyBorder="1" applyAlignment="1">
      <alignment horizontal="center" vertical="top" wrapText="1"/>
    </xf>
    <xf numFmtId="4" fontId="0" fillId="0" borderId="0" xfId="0" applyNumberFormat="1" applyAlignment="1">
      <alignment horizontal="left" vertical="top"/>
    </xf>
    <xf numFmtId="0" fontId="13" fillId="0" borderId="1" xfId="0" applyFont="1" applyBorder="1" applyAlignment="1">
      <alignment horizontal="left" vertical="top" wrapText="1"/>
    </xf>
    <xf numFmtId="0" fontId="13" fillId="0" borderId="2" xfId="0" applyFont="1" applyBorder="1" applyAlignment="1">
      <alignment vertical="top" wrapText="1"/>
    </xf>
    <xf numFmtId="0" fontId="13" fillId="0" borderId="2" xfId="0" applyFont="1" applyBorder="1" applyAlignment="1">
      <alignment horizontal="center" vertical="top" wrapText="1"/>
    </xf>
    <xf numFmtId="0" fontId="0" fillId="0" borderId="2" xfId="0" applyBorder="1"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3" fontId="0" fillId="0" borderId="0" xfId="0" applyNumberFormat="1" applyAlignment="1">
      <alignment vertical="top" wrapText="1"/>
    </xf>
    <xf numFmtId="0" fontId="14" fillId="0" borderId="0" xfId="1" applyFill="1" applyAlignment="1">
      <alignment horizontal="left" vertical="top"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wrapText="1"/>
    </xf>
    <xf numFmtId="0" fontId="1" fillId="0" borderId="0" xfId="0" applyFont="1" applyAlignment="1">
      <alignment horizontal="center" vertical="center"/>
    </xf>
    <xf numFmtId="4" fontId="0" fillId="0" borderId="0" xfId="0" applyNumberFormat="1"/>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4" fillId="0" borderId="0" xfId="0" applyFont="1" applyAlignment="1">
      <alignment horizontal="center" vertical="top" wrapText="1"/>
    </xf>
    <xf numFmtId="0" fontId="0" fillId="0" borderId="0" xfId="0" applyAlignment="1">
      <alignment horizontal="center" vertical="top" wrapText="1"/>
    </xf>
    <xf numFmtId="0" fontId="8" fillId="0" borderId="0" xfId="0" applyFont="1" applyAlignment="1">
      <alignment horizontal="center" vertical="top" wrapText="1"/>
    </xf>
    <xf numFmtId="0" fontId="8" fillId="2" borderId="0" xfId="0" applyFont="1" applyFill="1" applyAlignment="1">
      <alignment horizontal="center" vertical="top" wrapText="1"/>
    </xf>
    <xf numFmtId="0" fontId="21" fillId="0" borderId="1" xfId="0" applyFont="1" applyBorder="1" applyAlignment="1">
      <alignment horizontal="center" vertical="top" wrapText="1"/>
    </xf>
    <xf numFmtId="3" fontId="21" fillId="0" borderId="1" xfId="0" applyNumberFormat="1" applyFont="1" applyBorder="1" applyAlignment="1">
      <alignment horizontal="center" vertical="top" wrapText="1"/>
    </xf>
    <xf numFmtId="0" fontId="26" fillId="0" borderId="0" xfId="0" applyFont="1"/>
    <xf numFmtId="0" fontId="2" fillId="0" borderId="19" xfId="0" applyFont="1" applyBorder="1" applyAlignment="1">
      <alignment horizontal="center"/>
    </xf>
    <xf numFmtId="0" fontId="2" fillId="0" borderId="20" xfId="0" applyFont="1" applyBorder="1" applyAlignment="1">
      <alignment horizontal="center"/>
    </xf>
    <xf numFmtId="0" fontId="11" fillId="0" borderId="20" xfId="0" applyFont="1" applyBorder="1" applyAlignment="1">
      <alignment horizontal="center"/>
    </xf>
    <xf numFmtId="0" fontId="2" fillId="0" borderId="24" xfId="0" applyFont="1" applyBorder="1" applyAlignment="1">
      <alignment horizontal="center"/>
    </xf>
    <xf numFmtId="0" fontId="4" fillId="0" borderId="12" xfId="0" applyFont="1" applyBorder="1" applyAlignment="1">
      <alignment horizontal="center" vertical="center"/>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Fill="1"/>
    <xf numFmtId="0" fontId="0" fillId="0" borderId="0" xfId="0" applyFill="1"/>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0" fontId="0" fillId="0" borderId="0" xfId="0" applyFont="1" applyFill="1"/>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Alignment="1">
      <alignment vertical="center"/>
    </xf>
    <xf numFmtId="0" fontId="0" fillId="0" borderId="0" xfId="0" applyAlignment="1">
      <alignment vertical="center"/>
    </xf>
    <xf numFmtId="164" fontId="19" fillId="0" borderId="2" xfId="0" applyNumberFormat="1" applyFont="1" applyBorder="1" applyAlignment="1">
      <alignment horizontal="center" vertical="top"/>
    </xf>
    <xf numFmtId="164" fontId="19" fillId="0" borderId="8" xfId="0" applyNumberFormat="1" applyFont="1" applyBorder="1" applyAlignment="1">
      <alignment horizontal="center" vertical="top"/>
    </xf>
    <xf numFmtId="164" fontId="19" fillId="0" borderId="3" xfId="0" applyNumberFormat="1" applyFont="1" applyBorder="1" applyAlignment="1">
      <alignment horizontal="center" vertical="top"/>
    </xf>
    <xf numFmtId="4" fontId="0" fillId="0" borderId="2" xfId="0" applyNumberFormat="1" applyBorder="1" applyAlignment="1">
      <alignment horizontal="center" vertical="top" wrapText="1"/>
    </xf>
    <xf numFmtId="4" fontId="0" fillId="0" borderId="8" xfId="0" applyNumberFormat="1" applyBorder="1" applyAlignment="1">
      <alignment horizontal="center" vertical="top" wrapText="1"/>
    </xf>
    <xf numFmtId="4" fontId="0" fillId="0" borderId="3" xfId="0" applyNumberFormat="1" applyBorder="1" applyAlignment="1">
      <alignment horizontal="center" vertical="top" wrapText="1"/>
    </xf>
    <xf numFmtId="0" fontId="0" fillId="0" borderId="2" xfId="0" applyBorder="1" applyAlignment="1">
      <alignment horizontal="center" vertical="top" wrapText="1"/>
    </xf>
    <xf numFmtId="0" fontId="0" fillId="0" borderId="8" xfId="0" applyBorder="1" applyAlignment="1">
      <alignment horizontal="center" vertical="top" wrapText="1"/>
    </xf>
    <xf numFmtId="0" fontId="0" fillId="0" borderId="3" xfId="0" applyBorder="1" applyAlignment="1">
      <alignment horizontal="center" vertical="top" wrapText="1"/>
    </xf>
    <xf numFmtId="4" fontId="19" fillId="0" borderId="2" xfId="1" applyNumberFormat="1" applyFont="1" applyFill="1" applyBorder="1" applyAlignment="1">
      <alignment horizontal="center" vertical="top" wrapText="1"/>
    </xf>
    <xf numFmtId="4" fontId="19" fillId="0" borderId="8" xfId="1" applyNumberFormat="1" applyFont="1" applyFill="1" applyBorder="1" applyAlignment="1">
      <alignment horizontal="center" vertical="top" wrapText="1"/>
    </xf>
    <xf numFmtId="4" fontId="19" fillId="0" borderId="3" xfId="1" applyNumberFormat="1" applyFont="1" applyFill="1" applyBorder="1" applyAlignment="1">
      <alignment horizontal="center" vertical="top" wrapText="1"/>
    </xf>
    <xf numFmtId="2" fontId="0" fillId="0" borderId="2" xfId="0" applyNumberFormat="1" applyBorder="1" applyAlignment="1">
      <alignment horizontal="center" vertical="top" wrapText="1"/>
    </xf>
    <xf numFmtId="2" fontId="0" fillId="0" borderId="8" xfId="0" applyNumberFormat="1" applyBorder="1" applyAlignment="1">
      <alignment horizontal="center" vertical="top" wrapText="1"/>
    </xf>
    <xf numFmtId="2" fontId="0" fillId="0" borderId="3" xfId="0" applyNumberFormat="1" applyBorder="1" applyAlignment="1">
      <alignment horizontal="center" vertical="top" wrapText="1"/>
    </xf>
    <xf numFmtId="4" fontId="0" fillId="0" borderId="2" xfId="0" applyNumberFormat="1" applyBorder="1" applyAlignment="1">
      <alignment horizontal="center" vertical="top"/>
    </xf>
    <xf numFmtId="4" fontId="0" fillId="0" borderId="8" xfId="0" applyNumberFormat="1" applyBorder="1" applyAlignment="1">
      <alignment horizontal="center" vertical="top"/>
    </xf>
    <xf numFmtId="4" fontId="0" fillId="0" borderId="3" xfId="0" applyNumberFormat="1" applyBorder="1" applyAlignment="1">
      <alignment horizontal="center" vertical="top"/>
    </xf>
    <xf numFmtId="0" fontId="18" fillId="0" borderId="2" xfId="2" applyFont="1" applyFill="1" applyBorder="1" applyAlignment="1">
      <alignment horizontal="center" vertical="top" wrapText="1"/>
    </xf>
    <xf numFmtId="0" fontId="18" fillId="0" borderId="8" xfId="2" applyFont="1" applyFill="1" applyBorder="1" applyAlignment="1">
      <alignment horizontal="center" vertical="top" wrapText="1"/>
    </xf>
    <xf numFmtId="0" fontId="18" fillId="0" borderId="3" xfId="2" applyFont="1" applyFill="1" applyBorder="1" applyAlignment="1">
      <alignment horizontal="center" vertical="top" wrapText="1"/>
    </xf>
    <xf numFmtId="0" fontId="0" fillId="0" borderId="1" xfId="0" applyBorder="1" applyAlignment="1">
      <alignment horizontal="center" vertical="top" wrapText="1"/>
    </xf>
    <xf numFmtId="0" fontId="18" fillId="0" borderId="2" xfId="0" applyFont="1" applyBorder="1" applyAlignment="1">
      <alignment horizontal="center" vertical="top" wrapText="1"/>
    </xf>
    <xf numFmtId="0" fontId="18" fillId="0" borderId="8" xfId="0" applyFont="1" applyBorder="1" applyAlignment="1">
      <alignment horizontal="center" vertical="top" wrapText="1"/>
    </xf>
    <xf numFmtId="0" fontId="18" fillId="0" borderId="3" xfId="0" applyFont="1" applyBorder="1" applyAlignment="1">
      <alignment horizontal="center" vertical="top" wrapText="1"/>
    </xf>
    <xf numFmtId="164" fontId="19" fillId="0" borderId="2" xfId="0" applyNumberFormat="1" applyFont="1" applyBorder="1" applyAlignment="1">
      <alignment horizontal="center" vertical="top" wrapText="1"/>
    </xf>
    <xf numFmtId="164" fontId="19" fillId="0" borderId="8" xfId="0" applyNumberFormat="1" applyFont="1" applyBorder="1" applyAlignment="1">
      <alignment horizontal="center" vertical="top" wrapText="1"/>
    </xf>
    <xf numFmtId="164" fontId="19" fillId="0" borderId="3" xfId="0" applyNumberFormat="1" applyFont="1" applyBorder="1" applyAlignment="1">
      <alignment horizontal="center" vertical="top" wrapText="1"/>
    </xf>
    <xf numFmtId="0" fontId="19" fillId="0" borderId="2" xfId="2" applyFont="1" applyFill="1" applyBorder="1" applyAlignment="1">
      <alignment horizontal="center" vertical="top" wrapText="1"/>
    </xf>
    <xf numFmtId="0" fontId="19" fillId="0" borderId="8" xfId="2" applyFont="1" applyFill="1" applyBorder="1" applyAlignment="1">
      <alignment horizontal="center" vertical="top" wrapText="1"/>
    </xf>
    <xf numFmtId="0" fontId="19" fillId="0" borderId="3" xfId="2" applyFont="1" applyFill="1" applyBorder="1" applyAlignment="1">
      <alignment horizontal="center" vertical="top" wrapText="1"/>
    </xf>
    <xf numFmtId="4" fontId="19" fillId="0" borderId="2" xfId="0" applyNumberFormat="1" applyFont="1" applyBorder="1" applyAlignment="1">
      <alignment horizontal="center" vertical="top"/>
    </xf>
    <xf numFmtId="4" fontId="19" fillId="0" borderId="8" xfId="0" applyNumberFormat="1" applyFont="1" applyBorder="1" applyAlignment="1">
      <alignment horizontal="center" vertical="top"/>
    </xf>
    <xf numFmtId="4" fontId="19" fillId="0" borderId="3" xfId="0" applyNumberFormat="1" applyFont="1" applyBorder="1" applyAlignment="1">
      <alignment horizontal="center" vertical="top"/>
    </xf>
    <xf numFmtId="0" fontId="19" fillId="0" borderId="2" xfId="0" applyFont="1" applyBorder="1" applyAlignment="1">
      <alignment horizontal="center" vertical="top" wrapText="1"/>
    </xf>
    <xf numFmtId="0" fontId="19" fillId="0" borderId="8" xfId="0" applyFont="1" applyBorder="1" applyAlignment="1">
      <alignment horizontal="center" vertical="top" wrapText="1"/>
    </xf>
    <xf numFmtId="0" fontId="19" fillId="0" borderId="3" xfId="0" applyFont="1" applyBorder="1" applyAlignment="1">
      <alignment horizontal="center" vertical="top" wrapText="1"/>
    </xf>
    <xf numFmtId="4" fontId="19" fillId="0" borderId="2" xfId="0" applyNumberFormat="1" applyFont="1" applyBorder="1" applyAlignment="1">
      <alignment horizontal="center" vertical="top" wrapText="1"/>
    </xf>
    <xf numFmtId="4" fontId="19" fillId="0" borderId="8" xfId="0" applyNumberFormat="1" applyFont="1" applyBorder="1" applyAlignment="1">
      <alignment horizontal="center" vertical="top" wrapText="1"/>
    </xf>
    <xf numFmtId="4" fontId="19" fillId="0" borderId="3" xfId="0" applyNumberFormat="1" applyFont="1" applyBorder="1" applyAlignment="1">
      <alignment horizontal="center" vertical="top" wrapText="1"/>
    </xf>
    <xf numFmtId="0" fontId="19" fillId="0" borderId="2" xfId="0" applyFont="1" applyBorder="1" applyAlignment="1">
      <alignment horizontal="center" vertical="top"/>
    </xf>
    <xf numFmtId="0" fontId="19" fillId="0" borderId="8" xfId="0" applyFont="1" applyBorder="1" applyAlignment="1">
      <alignment horizontal="center" vertical="top"/>
    </xf>
    <xf numFmtId="0" fontId="19" fillId="0" borderId="3" xfId="0" applyFont="1" applyBorder="1" applyAlignment="1">
      <alignment horizontal="center" vertical="top"/>
    </xf>
    <xf numFmtId="0" fontId="19" fillId="0" borderId="5" xfId="0" applyFont="1" applyBorder="1" applyAlignment="1">
      <alignment horizontal="center" vertical="top" wrapText="1"/>
    </xf>
    <xf numFmtId="0" fontId="19" fillId="0" borderId="9" xfId="0" applyFont="1" applyBorder="1" applyAlignment="1">
      <alignment horizontal="center" vertical="top" wrapText="1"/>
    </xf>
    <xf numFmtId="0" fontId="19" fillId="0" borderId="10" xfId="0" applyFont="1" applyBorder="1" applyAlignment="1">
      <alignment horizontal="center" vertical="top" wrapText="1"/>
    </xf>
    <xf numFmtId="0" fontId="18" fillId="0" borderId="2" xfId="3" applyFont="1" applyFill="1" applyBorder="1" applyAlignment="1">
      <alignment horizontal="center" vertical="top"/>
    </xf>
    <xf numFmtId="0" fontId="18" fillId="0" borderId="8" xfId="3" applyFont="1" applyFill="1" applyBorder="1" applyAlignment="1">
      <alignment horizontal="center" vertical="top"/>
    </xf>
    <xf numFmtId="0" fontId="18" fillId="0" borderId="3" xfId="3" applyFont="1" applyFill="1" applyBorder="1" applyAlignment="1">
      <alignment horizontal="center" vertical="top"/>
    </xf>
    <xf numFmtId="0" fontId="18" fillId="0" borderId="2" xfId="3" applyFont="1" applyFill="1" applyBorder="1" applyAlignment="1">
      <alignment horizontal="center" vertical="top" wrapText="1"/>
    </xf>
    <xf numFmtId="0" fontId="18" fillId="0" borderId="8" xfId="3" applyFont="1" applyFill="1" applyBorder="1" applyAlignment="1">
      <alignment horizontal="center" vertical="top" wrapText="1"/>
    </xf>
    <xf numFmtId="0" fontId="18" fillId="0" borderId="3" xfId="3" applyFont="1" applyFill="1" applyBorder="1" applyAlignment="1">
      <alignment horizontal="center" vertical="top" wrapText="1"/>
    </xf>
    <xf numFmtId="0" fontId="19" fillId="0" borderId="1" xfId="0" applyFont="1" applyBorder="1" applyAlignment="1">
      <alignment horizontal="center" vertical="top" wrapText="1"/>
    </xf>
    <xf numFmtId="0" fontId="19" fillId="0" borderId="2" xfId="1" applyFont="1" applyFill="1" applyBorder="1" applyAlignment="1">
      <alignment horizontal="center" vertical="top"/>
    </xf>
    <xf numFmtId="0" fontId="19" fillId="0" borderId="8" xfId="1" applyFont="1" applyFill="1" applyBorder="1" applyAlignment="1">
      <alignment horizontal="center" vertical="top"/>
    </xf>
    <xf numFmtId="0" fontId="19" fillId="0" borderId="3" xfId="1" applyFont="1" applyFill="1" applyBorder="1" applyAlignment="1">
      <alignment horizontal="center" vertical="top"/>
    </xf>
    <xf numFmtId="164" fontId="13" fillId="0" borderId="2" xfId="0" applyNumberFormat="1" applyFont="1" applyBorder="1" applyAlignment="1">
      <alignment horizontal="center" vertical="top"/>
    </xf>
    <xf numFmtId="164" fontId="13" fillId="0" borderId="8" xfId="0" applyNumberFormat="1" applyFont="1" applyBorder="1" applyAlignment="1">
      <alignment horizontal="center" vertical="top"/>
    </xf>
    <xf numFmtId="164" fontId="13" fillId="0" borderId="3" xfId="0" applyNumberFormat="1" applyFont="1" applyBorder="1" applyAlignment="1">
      <alignment horizontal="center" vertical="top"/>
    </xf>
    <xf numFmtId="0" fontId="19" fillId="0" borderId="1" xfId="1" applyFont="1" applyFill="1" applyBorder="1" applyAlignment="1">
      <alignment horizontal="center" vertical="top" wrapText="1"/>
    </xf>
    <xf numFmtId="0" fontId="19" fillId="0" borderId="5" xfId="1" applyFont="1" applyFill="1" applyBorder="1" applyAlignment="1">
      <alignment horizontal="center" vertical="top" wrapText="1"/>
    </xf>
    <xf numFmtId="0" fontId="19" fillId="0" borderId="9" xfId="1" applyFont="1" applyFill="1" applyBorder="1" applyAlignment="1">
      <alignment horizontal="center" vertical="top" wrapText="1"/>
    </xf>
    <xf numFmtId="0" fontId="19" fillId="0" borderId="10" xfId="1" applyFont="1" applyFill="1" applyBorder="1" applyAlignment="1">
      <alignment horizontal="center" vertical="top" wrapText="1"/>
    </xf>
    <xf numFmtId="4" fontId="19" fillId="0" borderId="2" xfId="1" applyNumberFormat="1" applyFont="1" applyFill="1" applyBorder="1" applyAlignment="1">
      <alignment horizontal="center" vertical="top"/>
    </xf>
    <xf numFmtId="4" fontId="19" fillId="0" borderId="8" xfId="1" applyNumberFormat="1" applyFont="1" applyFill="1" applyBorder="1" applyAlignment="1">
      <alignment horizontal="center" vertical="top"/>
    </xf>
    <xf numFmtId="4" fontId="19" fillId="0" borderId="3" xfId="1" applyNumberFormat="1" applyFont="1" applyFill="1" applyBorder="1" applyAlignment="1">
      <alignment horizontal="center" vertical="top"/>
    </xf>
    <xf numFmtId="0" fontId="18" fillId="0" borderId="2" xfId="2" applyFont="1" applyFill="1" applyBorder="1" applyAlignment="1">
      <alignment horizontal="center" vertical="top"/>
    </xf>
    <xf numFmtId="0" fontId="18" fillId="0" borderId="8" xfId="2" applyFont="1" applyFill="1" applyBorder="1" applyAlignment="1">
      <alignment horizontal="center" vertical="top"/>
    </xf>
    <xf numFmtId="0" fontId="18" fillId="0" borderId="3" xfId="2" applyFont="1" applyFill="1" applyBorder="1" applyAlignment="1">
      <alignment horizontal="center" vertical="top"/>
    </xf>
    <xf numFmtId="4" fontId="19" fillId="0" borderId="5" xfId="0" applyNumberFormat="1" applyFont="1" applyBorder="1" applyAlignment="1">
      <alignment horizontal="center" vertical="top"/>
    </xf>
    <xf numFmtId="4" fontId="19" fillId="0" borderId="9" xfId="0" applyNumberFormat="1" applyFont="1" applyBorder="1" applyAlignment="1">
      <alignment horizontal="center" vertical="top"/>
    </xf>
    <xf numFmtId="4" fontId="19" fillId="0" borderId="10" xfId="0" applyNumberFormat="1" applyFont="1" applyBorder="1" applyAlignment="1">
      <alignment horizontal="center" vertical="top"/>
    </xf>
    <xf numFmtId="0" fontId="18" fillId="0" borderId="2" xfId="0" applyFont="1" applyBorder="1" applyAlignment="1">
      <alignment horizontal="center" vertical="top"/>
    </xf>
    <xf numFmtId="0" fontId="18" fillId="0" borderId="8" xfId="0" applyFont="1" applyBorder="1" applyAlignment="1">
      <alignment horizontal="center" vertical="top"/>
    </xf>
    <xf numFmtId="0" fontId="18" fillId="0" borderId="3" xfId="0" applyFont="1" applyBorder="1" applyAlignment="1">
      <alignment horizontal="center" vertical="top"/>
    </xf>
    <xf numFmtId="0" fontId="5" fillId="6" borderId="2" xfId="4" applyFont="1" applyFill="1" applyBorder="1" applyAlignment="1">
      <alignment horizontal="center" vertical="center" wrapText="1"/>
    </xf>
    <xf numFmtId="0" fontId="5" fillId="6" borderId="3" xfId="4" applyFont="1" applyFill="1" applyBorder="1" applyAlignment="1">
      <alignment horizontal="center" vertical="center" wrapText="1"/>
    </xf>
    <xf numFmtId="0" fontId="5" fillId="6" borderId="1" xfId="4" applyFont="1" applyFill="1" applyBorder="1" applyAlignment="1">
      <alignment horizontal="center" vertical="center" wrapText="1"/>
    </xf>
    <xf numFmtId="0" fontId="5" fillId="6" borderId="1" xfId="4" applyFont="1" applyFill="1" applyBorder="1" applyAlignment="1">
      <alignment horizontal="center" vertical="center"/>
    </xf>
    <xf numFmtId="0" fontId="7" fillId="6" borderId="2" xfId="4" applyFont="1" applyFill="1" applyBorder="1" applyAlignment="1">
      <alignment horizontal="center" vertical="center" wrapText="1"/>
    </xf>
    <xf numFmtId="0" fontId="7" fillId="6" borderId="3" xfId="4" applyFont="1" applyFill="1" applyBorder="1" applyAlignment="1">
      <alignment horizontal="center" vertical="center" wrapText="1"/>
    </xf>
    <xf numFmtId="0" fontId="17" fillId="0" borderId="0" xfId="0" applyFont="1" applyAlignment="1">
      <alignment horizontal="center"/>
    </xf>
    <xf numFmtId="0" fontId="16" fillId="0" borderId="0" xfId="0" applyFont="1" applyAlignment="1">
      <alignment horizontal="center"/>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7" fillId="6" borderId="1" xfId="4" applyFont="1" applyFill="1" applyBorder="1" applyAlignment="1">
      <alignment horizontal="center" vertical="center" wrapText="1"/>
    </xf>
    <xf numFmtId="0" fontId="5" fillId="6" borderId="5" xfId="4" applyFont="1" applyFill="1" applyBorder="1" applyAlignment="1">
      <alignment horizontal="center" vertical="center" wrapText="1"/>
    </xf>
    <xf numFmtId="0" fontId="5" fillId="6" borderId="6" xfId="4" applyFont="1" applyFill="1" applyBorder="1" applyAlignment="1">
      <alignment horizontal="center" vertical="center" wrapText="1"/>
    </xf>
    <xf numFmtId="0" fontId="5" fillId="6" borderId="4" xfId="4"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1" fillId="0" borderId="2" xfId="0" applyNumberFormat="1" applyFont="1" applyBorder="1" applyAlignment="1">
      <alignment horizontal="center" vertical="center" wrapText="1"/>
    </xf>
    <xf numFmtId="3" fontId="9"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3" fontId="1" fillId="0" borderId="3"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0" fillId="0" borderId="8" xfId="0" applyFont="1" applyBorder="1" applyAlignment="1">
      <alignment horizontal="center" vertical="center" wrapText="1"/>
    </xf>
    <xf numFmtId="0" fontId="5" fillId="0" borderId="0" xfId="0" applyFont="1" applyAlignment="1">
      <alignment horizontal="center"/>
    </xf>
    <xf numFmtId="49" fontId="21" fillId="0" borderId="2" xfId="0" applyNumberFormat="1" applyFont="1" applyBorder="1" applyAlignment="1">
      <alignment horizontal="center" vertical="top" wrapText="1"/>
    </xf>
    <xf numFmtId="49" fontId="21" fillId="0" borderId="8" xfId="0" applyNumberFormat="1" applyFont="1" applyBorder="1" applyAlignment="1">
      <alignment horizontal="center" vertical="top" wrapText="1"/>
    </xf>
    <xf numFmtId="49" fontId="21" fillId="0" borderId="3" xfId="0" applyNumberFormat="1" applyFont="1" applyBorder="1" applyAlignment="1">
      <alignment horizontal="center" vertical="top" wrapText="1"/>
    </xf>
    <xf numFmtId="0" fontId="23" fillId="0" borderId="2" xfId="0" applyFont="1" applyBorder="1" applyAlignment="1">
      <alignment horizontal="center" vertical="top" wrapText="1"/>
    </xf>
    <xf numFmtId="0" fontId="23" fillId="0" borderId="8" xfId="0" applyFont="1" applyBorder="1" applyAlignment="1">
      <alignment horizontal="center" vertical="top" wrapText="1"/>
    </xf>
    <xf numFmtId="0" fontId="23" fillId="0" borderId="3" xfId="0" applyFont="1" applyBorder="1" applyAlignment="1">
      <alignment horizontal="center" vertical="top" wrapText="1"/>
    </xf>
    <xf numFmtId="0" fontId="21" fillId="0" borderId="2" xfId="0" applyFont="1" applyBorder="1" applyAlignment="1">
      <alignment horizontal="center" vertical="top" wrapText="1"/>
    </xf>
    <xf numFmtId="0" fontId="21" fillId="0" borderId="8" xfId="0" applyFont="1" applyBorder="1" applyAlignment="1">
      <alignment horizontal="center" vertical="top" wrapText="1"/>
    </xf>
    <xf numFmtId="0" fontId="21" fillId="0" borderId="3" xfId="0" applyFont="1" applyBorder="1" applyAlignment="1">
      <alignment horizontal="center" vertical="top" wrapText="1"/>
    </xf>
    <xf numFmtId="0" fontId="25" fillId="0" borderId="2" xfId="0" applyFont="1" applyBorder="1" applyAlignment="1">
      <alignment horizontal="center" vertical="top" wrapText="1"/>
    </xf>
    <xf numFmtId="0" fontId="25" fillId="0" borderId="8" xfId="0" applyFont="1" applyBorder="1" applyAlignment="1">
      <alignment horizontal="center" vertical="top" wrapText="1"/>
    </xf>
    <xf numFmtId="0" fontId="25" fillId="0" borderId="3" xfId="0" applyFont="1" applyBorder="1" applyAlignment="1">
      <alignment horizontal="center" vertical="top" wrapText="1"/>
    </xf>
    <xf numFmtId="3" fontId="21" fillId="0" borderId="2" xfId="0" applyNumberFormat="1" applyFont="1" applyBorder="1" applyAlignment="1">
      <alignment horizontal="center" vertical="top" wrapText="1"/>
    </xf>
    <xf numFmtId="3" fontId="21" fillId="0" borderId="8" xfId="0" applyNumberFormat="1" applyFont="1" applyBorder="1" applyAlignment="1">
      <alignment horizontal="center" vertical="top" wrapText="1"/>
    </xf>
    <xf numFmtId="3" fontId="21" fillId="0" borderId="3" xfId="0" applyNumberFormat="1" applyFont="1" applyBorder="1" applyAlignment="1">
      <alignment horizontal="center" vertical="top" wrapText="1"/>
    </xf>
    <xf numFmtId="0" fontId="21" fillId="0" borderId="1" xfId="0" applyFont="1" applyBorder="1" applyAlignment="1">
      <alignment horizontal="center" vertical="top" wrapText="1"/>
    </xf>
    <xf numFmtId="0" fontId="25" fillId="0" borderId="1" xfId="0" applyFont="1" applyBorder="1" applyAlignment="1">
      <alignment horizontal="center" vertical="top" wrapText="1"/>
    </xf>
    <xf numFmtId="0" fontId="23" fillId="2" borderId="2" xfId="0" applyFont="1" applyFill="1" applyBorder="1" applyAlignment="1">
      <alignment horizontal="center" vertical="top" wrapText="1"/>
    </xf>
    <xf numFmtId="0" fontId="23" fillId="2" borderId="8" xfId="0" applyFont="1" applyFill="1" applyBorder="1" applyAlignment="1">
      <alignment horizontal="center" vertical="top" wrapText="1"/>
    </xf>
    <xf numFmtId="0" fontId="23" fillId="2" borderId="3" xfId="0" applyFont="1" applyFill="1" applyBorder="1" applyAlignment="1">
      <alignment horizontal="center" vertical="top" wrapText="1"/>
    </xf>
    <xf numFmtId="3" fontId="22" fillId="0" borderId="2" xfId="0" applyNumberFormat="1" applyFont="1" applyBorder="1" applyAlignment="1">
      <alignment horizontal="center" vertical="top" wrapText="1"/>
    </xf>
    <xf numFmtId="0" fontId="22" fillId="0" borderId="8" xfId="0" applyFont="1" applyBorder="1" applyAlignment="1">
      <alignment horizontal="center" vertical="top" wrapText="1"/>
    </xf>
    <xf numFmtId="0" fontId="22" fillId="0" borderId="3" xfId="0" applyFont="1" applyBorder="1" applyAlignment="1">
      <alignment horizontal="center" vertical="top" wrapText="1"/>
    </xf>
    <xf numFmtId="0" fontId="22" fillId="0" borderId="2" xfId="0" applyFont="1" applyBorder="1" applyAlignment="1">
      <alignment horizontal="center" vertical="top" wrapText="1"/>
    </xf>
    <xf numFmtId="3" fontId="21" fillId="0" borderId="1" xfId="0" applyNumberFormat="1" applyFont="1" applyBorder="1" applyAlignment="1">
      <alignment horizontal="center" vertical="top" wrapText="1"/>
    </xf>
    <xf numFmtId="0" fontId="22" fillId="2" borderId="2" xfId="0" applyFont="1" applyFill="1" applyBorder="1" applyAlignment="1">
      <alignment horizontal="center" vertical="top" wrapText="1"/>
    </xf>
    <xf numFmtId="0" fontId="22" fillId="2" borderId="8" xfId="0" applyFont="1" applyFill="1" applyBorder="1" applyAlignment="1">
      <alignment horizontal="center" vertical="top" wrapText="1"/>
    </xf>
    <xf numFmtId="0" fontId="22" fillId="2" borderId="3" xfId="0" applyFont="1" applyFill="1" applyBorder="1" applyAlignment="1">
      <alignment horizontal="center" vertical="top" wrapText="1"/>
    </xf>
    <xf numFmtId="3" fontId="23" fillId="0" borderId="2" xfId="0" applyNumberFormat="1" applyFont="1" applyBorder="1" applyAlignment="1">
      <alignment horizontal="center" vertical="top" wrapText="1"/>
    </xf>
    <xf numFmtId="0" fontId="24" fillId="0" borderId="2" xfId="0" applyFont="1" applyBorder="1" applyAlignment="1">
      <alignment horizontal="center" vertical="top" wrapText="1"/>
    </xf>
    <xf numFmtId="0" fontId="24" fillId="0" borderId="8" xfId="0" applyFont="1" applyBorder="1" applyAlignment="1">
      <alignment horizontal="center" vertical="top" wrapText="1"/>
    </xf>
    <xf numFmtId="0" fontId="24" fillId="0" borderId="3" xfId="0" applyFont="1" applyBorder="1" applyAlignment="1">
      <alignment horizontal="center" vertical="top" wrapText="1"/>
    </xf>
    <xf numFmtId="0" fontId="8" fillId="2" borderId="0" xfId="0" applyFont="1" applyFill="1" applyAlignment="1">
      <alignment horizontal="left"/>
    </xf>
    <xf numFmtId="4" fontId="4" fillId="0" borderId="12"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4" fontId="4" fillId="0" borderId="13" xfId="0" applyNumberFormat="1" applyFont="1" applyFill="1" applyBorder="1" applyAlignment="1">
      <alignment horizontal="center" vertical="center"/>
    </xf>
    <xf numFmtId="0" fontId="4" fillId="0" borderId="35" xfId="0" applyFont="1" applyFill="1" applyBorder="1" applyAlignment="1">
      <alignment horizontal="center" vertical="center"/>
    </xf>
    <xf numFmtId="0" fontId="4" fillId="0" borderId="32" xfId="0" applyFont="1" applyFill="1" applyBorder="1" applyAlignment="1">
      <alignment horizontal="center" vertical="center"/>
    </xf>
    <xf numFmtId="164" fontId="4" fillId="0" borderId="33" xfId="0" applyNumberFormat="1" applyFont="1" applyFill="1" applyBorder="1" applyAlignment="1">
      <alignment horizontal="center" vertical="center"/>
    </xf>
    <xf numFmtId="164" fontId="4" fillId="0" borderId="30" xfId="0" applyNumberFormat="1" applyFont="1" applyFill="1" applyBorder="1" applyAlignment="1">
      <alignment horizontal="center" vertical="center"/>
    </xf>
    <xf numFmtId="0" fontId="4" fillId="0" borderId="3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4" fontId="4" fillId="0" borderId="33" xfId="0" applyNumberFormat="1" applyFont="1" applyFill="1" applyBorder="1" applyAlignment="1">
      <alignment horizontal="center" vertical="center"/>
    </xf>
    <xf numFmtId="4" fontId="4" fillId="0" borderId="8" xfId="0" applyNumberFormat="1" applyFont="1" applyFill="1" applyBorder="1" applyAlignment="1">
      <alignment horizontal="center" vertical="center"/>
    </xf>
    <xf numFmtId="4" fontId="4" fillId="0" borderId="30" xfId="0" applyNumberFormat="1" applyFont="1" applyFill="1" applyBorder="1" applyAlignment="1">
      <alignment horizontal="center" vertical="center"/>
    </xf>
    <xf numFmtId="164" fontId="4" fillId="0" borderId="8" xfId="0" applyNumberFormat="1" applyFont="1" applyFill="1" applyBorder="1" applyAlignment="1">
      <alignment horizontal="center" vertical="center"/>
    </xf>
    <xf numFmtId="0" fontId="4" fillId="0" borderId="2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64" fontId="4" fillId="0" borderId="8" xfId="0" applyNumberFormat="1" applyFont="1" applyFill="1" applyBorder="1" applyAlignment="1">
      <alignment horizontal="center" vertical="center" wrapText="1"/>
    </xf>
    <xf numFmtId="164" fontId="4" fillId="0" borderId="30"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8" xfId="0" applyFont="1" applyFill="1" applyBorder="1" applyAlignment="1">
      <alignment horizontal="center" vertical="center"/>
    </xf>
    <xf numFmtId="164" fontId="4" fillId="0" borderId="12" xfId="0" applyNumberFormat="1" applyFont="1" applyFill="1" applyBorder="1" applyAlignment="1">
      <alignment horizontal="center" vertical="center"/>
    </xf>
    <xf numFmtId="164" fontId="4" fillId="0" borderId="13" xfId="0" applyNumberFormat="1" applyFont="1" applyFill="1" applyBorder="1" applyAlignment="1">
      <alignment horizontal="center" vertical="center"/>
    </xf>
    <xf numFmtId="0" fontId="4" fillId="0" borderId="1" xfId="0" applyFont="1" applyFill="1" applyBorder="1" applyAlignment="1">
      <alignment horizontal="center" vertical="center"/>
    </xf>
    <xf numFmtId="14" fontId="5" fillId="0" borderId="35" xfId="0" applyNumberFormat="1" applyFont="1" applyFill="1" applyBorder="1" applyAlignment="1">
      <alignment horizontal="center" vertical="center"/>
    </xf>
    <xf numFmtId="0" fontId="5" fillId="0" borderId="27" xfId="0" applyFont="1" applyFill="1" applyBorder="1" applyAlignment="1">
      <alignment horizontal="center" vertical="center"/>
    </xf>
    <xf numFmtId="0" fontId="5" fillId="0" borderId="32" xfId="0" applyFont="1" applyFill="1" applyBorder="1" applyAlignment="1">
      <alignment horizontal="center" vertical="center"/>
    </xf>
    <xf numFmtId="164" fontId="4" fillId="0" borderId="36" xfId="0" applyNumberFormat="1" applyFont="1" applyFill="1" applyBorder="1" applyAlignment="1">
      <alignment horizontal="center" vertical="center"/>
    </xf>
    <xf numFmtId="164" fontId="4" fillId="0" borderId="37" xfId="0" applyNumberFormat="1" applyFont="1" applyFill="1" applyBorder="1" applyAlignment="1">
      <alignment horizontal="center" vertical="center"/>
    </xf>
    <xf numFmtId="164" fontId="4" fillId="0" borderId="38" xfId="0" applyNumberFormat="1" applyFont="1" applyFill="1" applyBorder="1" applyAlignment="1">
      <alignment horizontal="center" vertical="center"/>
    </xf>
    <xf numFmtId="0" fontId="4" fillId="0" borderId="12" xfId="0" applyFont="1" applyFill="1" applyBorder="1" applyAlignment="1">
      <alignment horizontal="center" vertical="center"/>
    </xf>
    <xf numFmtId="164" fontId="4" fillId="0" borderId="1" xfId="0" applyNumberFormat="1" applyFont="1" applyFill="1" applyBorder="1" applyAlignment="1">
      <alignment horizontal="center" vertical="center"/>
    </xf>
    <xf numFmtId="14" fontId="5" fillId="0" borderId="25"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0" fontId="4" fillId="0" borderId="15"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25" xfId="0" applyFont="1" applyFill="1" applyBorder="1" applyAlignment="1">
      <alignment horizontal="center" vertical="center"/>
    </xf>
    <xf numFmtId="4" fontId="4" fillId="0" borderId="12"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13" xfId="0" applyNumberFormat="1" applyFont="1" applyBorder="1" applyAlignment="1">
      <alignment horizontal="center" vertical="center" wrapText="1"/>
    </xf>
    <xf numFmtId="4" fontId="4" fillId="0" borderId="13" xfId="0" applyNumberFormat="1" applyFont="1" applyBorder="1" applyAlignment="1">
      <alignment horizontal="center" vertical="center" wrapText="1"/>
    </xf>
    <xf numFmtId="4" fontId="4" fillId="0" borderId="1" xfId="0" applyNumberFormat="1" applyFont="1" applyBorder="1" applyAlignment="1">
      <alignment horizontal="center" vertical="center"/>
    </xf>
    <xf numFmtId="4" fontId="4" fillId="0" borderId="13" xfId="0" applyNumberFormat="1" applyFont="1" applyBorder="1" applyAlignment="1">
      <alignment horizontal="center" vertical="center"/>
    </xf>
    <xf numFmtId="4" fontId="8" fillId="2" borderId="1" xfId="0" applyNumberFormat="1" applyFont="1" applyFill="1" applyBorder="1" applyAlignment="1">
      <alignment horizontal="center" vertical="center" wrapText="1"/>
    </xf>
    <xf numFmtId="4" fontId="8" fillId="2" borderId="13" xfId="0" applyNumberFormat="1" applyFont="1" applyFill="1" applyBorder="1" applyAlignment="1">
      <alignment horizontal="center" vertical="center" wrapText="1"/>
    </xf>
    <xf numFmtId="4" fontId="8" fillId="0" borderId="12" xfId="0" applyNumberFormat="1" applyFont="1" applyBorder="1" applyAlignment="1">
      <alignment horizontal="center" vertical="center" wrapText="1"/>
    </xf>
    <xf numFmtId="4" fontId="4" fillId="0" borderId="12" xfId="0" applyNumberFormat="1" applyFont="1" applyBorder="1" applyAlignment="1">
      <alignment horizontal="center" vertical="center"/>
    </xf>
    <xf numFmtId="4" fontId="8" fillId="2" borderId="12"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14" fontId="7" fillId="0" borderId="25"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164" fontId="8" fillId="0" borderId="12"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8" fillId="0" borderId="13" xfId="0" applyNumberFormat="1" applyFont="1" applyBorder="1" applyAlignment="1">
      <alignment horizontal="center" vertical="center"/>
    </xf>
    <xf numFmtId="14" fontId="5" fillId="0" borderId="25" xfId="0" applyNumberFormat="1"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8"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Border="1" applyAlignment="1">
      <alignment horizontal="center" vertical="center"/>
    </xf>
    <xf numFmtId="0" fontId="7"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5" fillId="0" borderId="19" xfId="0" applyFont="1" applyBorder="1" applyAlignment="1">
      <alignment horizontal="center" vertical="center" wrapText="1"/>
    </xf>
    <xf numFmtId="14" fontId="7" fillId="0" borderId="25" xfId="0" applyNumberFormat="1" applyFont="1" applyBorder="1" applyAlignment="1">
      <alignment horizontal="center" vertical="center"/>
    </xf>
    <xf numFmtId="14" fontId="7" fillId="0" borderId="18" xfId="0" applyNumberFormat="1" applyFont="1" applyBorder="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8" fillId="0" borderId="2" xfId="0" applyFont="1" applyBorder="1" applyAlignment="1">
      <alignment horizontal="center" vertical="center" wrapText="1"/>
    </xf>
    <xf numFmtId="4" fontId="4" fillId="0" borderId="2" xfId="0" applyNumberFormat="1" applyFont="1" applyBorder="1" applyAlignment="1">
      <alignment horizontal="center" vertical="center"/>
    </xf>
    <xf numFmtId="164" fontId="4" fillId="0" borderId="2" xfId="0" applyNumberFormat="1" applyFont="1" applyFill="1" applyBorder="1" applyAlignment="1">
      <alignment horizontal="center" vertical="center"/>
    </xf>
    <xf numFmtId="4"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9" xfId="0" applyFont="1" applyBorder="1" applyAlignment="1">
      <alignment horizontal="center" vertical="center"/>
    </xf>
    <xf numFmtId="0" fontId="27" fillId="0" borderId="33"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33"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13" xfId="0" applyFont="1" applyFill="1" applyBorder="1" applyAlignment="1">
      <alignment horizontal="center" vertical="center" wrapText="1"/>
    </xf>
    <xf numFmtId="0" fontId="27" fillId="0" borderId="13" xfId="0" applyFont="1" applyFill="1" applyBorder="1" applyAlignment="1">
      <alignment horizontal="center" vertical="center"/>
    </xf>
    <xf numFmtId="0" fontId="27" fillId="0" borderId="13" xfId="0" applyFont="1" applyFill="1" applyBorder="1" applyAlignment="1">
      <alignment horizontal="center" vertical="center"/>
    </xf>
    <xf numFmtId="4" fontId="27" fillId="0" borderId="33" xfId="0" applyNumberFormat="1" applyFont="1" applyFill="1" applyBorder="1" applyAlignment="1">
      <alignment horizontal="center" vertical="center"/>
    </xf>
    <xf numFmtId="4" fontId="27" fillId="0" borderId="8" xfId="0" applyNumberFormat="1" applyFont="1" applyFill="1" applyBorder="1" applyAlignment="1">
      <alignment horizontal="center" vertical="center"/>
    </xf>
    <xf numFmtId="4" fontId="27" fillId="0" borderId="3" xfId="0" applyNumberFormat="1" applyFont="1" applyFill="1" applyBorder="1" applyAlignment="1">
      <alignment horizontal="center" vertical="center"/>
    </xf>
    <xf numFmtId="4" fontId="27" fillId="0" borderId="1" xfId="0" applyNumberFormat="1" applyFont="1" applyFill="1" applyBorder="1" applyAlignment="1">
      <alignment horizontal="center" vertical="center"/>
    </xf>
    <xf numFmtId="4" fontId="27" fillId="0" borderId="13" xfId="0" applyNumberFormat="1" applyFont="1" applyFill="1" applyBorder="1" applyAlignment="1">
      <alignment horizontal="center" vertical="center"/>
    </xf>
    <xf numFmtId="0" fontId="27" fillId="0" borderId="14"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2" xfId="0" applyFont="1" applyFill="1" applyBorder="1" applyAlignment="1">
      <alignment horizontal="center" vertical="center"/>
    </xf>
    <xf numFmtId="4" fontId="27" fillId="0" borderId="12" xfId="0" applyNumberFormat="1" applyFont="1" applyFill="1" applyBorder="1" applyAlignment="1">
      <alignment horizontal="center" vertical="center"/>
    </xf>
    <xf numFmtId="164" fontId="27" fillId="0" borderId="12" xfId="0" applyNumberFormat="1" applyFont="1" applyFill="1" applyBorder="1" applyAlignment="1">
      <alignment horizontal="center" vertical="center"/>
    </xf>
    <xf numFmtId="14" fontId="28" fillId="0" borderId="25" xfId="0" applyNumberFormat="1" applyFont="1" applyFill="1" applyBorder="1" applyAlignment="1">
      <alignment horizontal="center" vertical="center"/>
    </xf>
    <xf numFmtId="0" fontId="27" fillId="0" borderId="17" xfId="0" applyFont="1" applyFill="1" applyBorder="1" applyAlignment="1">
      <alignment horizontal="center" vertical="center"/>
    </xf>
    <xf numFmtId="164" fontId="27" fillId="0" borderId="13" xfId="0" applyNumberFormat="1" applyFont="1" applyFill="1" applyBorder="1" applyAlignment="1">
      <alignment horizontal="center" vertical="center"/>
    </xf>
    <xf numFmtId="0" fontId="28" fillId="0" borderId="18" xfId="0" applyFont="1" applyFill="1" applyBorder="1" applyAlignment="1">
      <alignment horizontal="center" vertical="center"/>
    </xf>
    <xf numFmtId="164" fontId="4" fillId="0" borderId="33" xfId="0" applyNumberFormat="1" applyFont="1" applyFill="1" applyBorder="1" applyAlignment="1">
      <alignment horizontal="center" vertical="center" wrapText="1"/>
    </xf>
    <xf numFmtId="164" fontId="4" fillId="0" borderId="12" xfId="0" applyNumberFormat="1" applyFont="1" applyFill="1" applyBorder="1" applyAlignment="1">
      <alignment horizontal="center" vertical="center" wrapText="1"/>
    </xf>
    <xf numFmtId="164" fontId="4" fillId="0" borderId="13" xfId="0" applyNumberFormat="1" applyFont="1" applyFill="1" applyBorder="1" applyAlignment="1">
      <alignment horizontal="center" vertical="center" wrapText="1"/>
    </xf>
    <xf numFmtId="0" fontId="5" fillId="0" borderId="35" xfId="0" applyFont="1" applyFill="1" applyBorder="1" applyAlignment="1">
      <alignment horizontal="center" vertical="center"/>
    </xf>
    <xf numFmtId="0" fontId="29" fillId="0" borderId="0" xfId="0" applyFont="1" applyFill="1" applyAlignment="1">
      <alignment horizontal="left" vertical="center"/>
    </xf>
  </cellXfs>
  <cellStyles count="5">
    <cellStyle name="Bad" xfId="2" builtinId="27"/>
    <cellStyle name="Good" xfId="1" builtinId="26"/>
    <cellStyle name="Normal" xfId="0" builtinId="0"/>
    <cellStyle name="Normal 2" xfId="4"/>
    <cellStyle name="Note"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zoomScale="50" zoomScaleNormal="50" workbookViewId="0">
      <selection activeCell="D13" sqref="D13:D15"/>
    </sheetView>
  </sheetViews>
  <sheetFormatPr defaultColWidth="9.26953125" defaultRowHeight="13" x14ac:dyDescent="0.3"/>
  <cols>
    <col min="1" max="1" width="5" style="1" customWidth="1"/>
    <col min="2" max="2" width="21" style="1" customWidth="1"/>
    <col min="3" max="3" width="17.7265625" style="1" customWidth="1"/>
    <col min="4" max="5" width="13.7265625" style="1" customWidth="1"/>
    <col min="6" max="6" width="18.26953125" style="1" customWidth="1"/>
    <col min="7" max="7" width="50.26953125" style="1" customWidth="1"/>
    <col min="8" max="8" width="14.7265625" style="1" customWidth="1"/>
    <col min="9" max="9" width="13.7265625" style="1" customWidth="1"/>
    <col min="10" max="10" width="12.7265625" style="1" customWidth="1"/>
    <col min="11" max="14" width="10.54296875" style="1" customWidth="1"/>
    <col min="15" max="16" width="15.7265625" style="1" customWidth="1"/>
    <col min="17" max="17" width="18.54296875" style="1" customWidth="1"/>
    <col min="18" max="18" width="15.7265625" style="1" customWidth="1"/>
    <col min="19" max="21" width="14" style="1" customWidth="1"/>
    <col min="22" max="22" width="14.7265625" style="1" customWidth="1"/>
    <col min="23" max="23" width="11.26953125" style="1" customWidth="1"/>
    <col min="24" max="24" width="10" style="1" customWidth="1"/>
    <col min="25" max="25" width="11.7265625" style="1" customWidth="1"/>
    <col min="26" max="27" width="12.26953125" style="1" customWidth="1"/>
    <col min="28" max="29" width="11.26953125" style="1" customWidth="1"/>
    <col min="30" max="30" width="12.26953125" style="1" customWidth="1"/>
    <col min="31" max="31" width="16.453125" style="1" customWidth="1"/>
    <col min="32" max="33" width="11.26953125" style="1" customWidth="1"/>
    <col min="34" max="34" width="24.26953125" style="1" customWidth="1"/>
    <col min="35" max="35" width="19.453125" style="1" customWidth="1"/>
    <col min="36" max="36" width="10.453125" style="1" customWidth="1"/>
    <col min="37" max="16384" width="9.26953125" style="1"/>
  </cols>
  <sheetData>
    <row r="1" spans="1:38" customFormat="1" ht="26.25" customHeight="1" x14ac:dyDescent="0.35">
      <c r="AK1" s="15"/>
      <c r="AL1" s="15"/>
    </row>
    <row r="2" spans="1:38" customFormat="1" ht="15.5" x14ac:dyDescent="0.35">
      <c r="B2" s="182" t="s">
        <v>78</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K2" s="15"/>
      <c r="AL2" s="15"/>
    </row>
    <row r="3" spans="1:38" customFormat="1" ht="14.5" x14ac:dyDescent="0.35">
      <c r="AK3" s="15"/>
      <c r="AL3" s="15"/>
    </row>
    <row r="4" spans="1:38" customFormat="1" ht="14.5" x14ac:dyDescent="0.35">
      <c r="AK4" s="15"/>
      <c r="AL4" s="15"/>
    </row>
    <row r="5" spans="1:38" customFormat="1" ht="14.5" x14ac:dyDescent="0.35">
      <c r="K5" s="183"/>
      <c r="L5" s="183"/>
      <c r="M5" s="183"/>
      <c r="N5" s="183"/>
      <c r="O5" s="183"/>
      <c r="P5" s="183"/>
      <c r="Q5" s="183"/>
      <c r="R5" s="183"/>
      <c r="S5" s="183"/>
      <c r="T5" s="183"/>
      <c r="U5" s="183"/>
      <c r="AK5" s="15"/>
      <c r="AL5" s="15"/>
    </row>
    <row r="6" spans="1:38" customFormat="1" ht="14.5" x14ac:dyDescent="0.35">
      <c r="AK6" s="15"/>
      <c r="AL6" s="15"/>
    </row>
    <row r="7" spans="1:38" customFormat="1" ht="90" customHeight="1" x14ac:dyDescent="0.35">
      <c r="B7" s="184" t="s">
        <v>0</v>
      </c>
      <c r="C7" s="184" t="s">
        <v>79</v>
      </c>
      <c r="D7" s="184" t="s">
        <v>28</v>
      </c>
      <c r="E7" s="184" t="s">
        <v>80</v>
      </c>
      <c r="F7" s="184" t="s">
        <v>30</v>
      </c>
      <c r="G7" s="184" t="s">
        <v>3</v>
      </c>
      <c r="H7" s="184" t="s">
        <v>4</v>
      </c>
      <c r="I7" s="184" t="s">
        <v>81</v>
      </c>
      <c r="J7" s="185" t="s">
        <v>6</v>
      </c>
      <c r="K7" s="185"/>
      <c r="L7" s="185"/>
      <c r="M7" s="185"/>
      <c r="N7" s="176" t="s">
        <v>47</v>
      </c>
      <c r="O7" s="184" t="s">
        <v>82</v>
      </c>
      <c r="P7" s="186" t="s">
        <v>42</v>
      </c>
      <c r="Q7" s="186" t="s">
        <v>32</v>
      </c>
      <c r="R7" s="186" t="s">
        <v>37</v>
      </c>
      <c r="S7" s="186" t="s">
        <v>33</v>
      </c>
      <c r="T7" s="178" t="s">
        <v>55</v>
      </c>
      <c r="U7" s="178" t="s">
        <v>57</v>
      </c>
      <c r="V7" s="179" t="s">
        <v>59</v>
      </c>
      <c r="W7" s="179"/>
      <c r="X7" s="179"/>
      <c r="Y7" s="179"/>
      <c r="Z7" s="179"/>
      <c r="AA7" s="179"/>
      <c r="AB7" s="178" t="s">
        <v>69</v>
      </c>
      <c r="AC7" s="180" t="s">
        <v>75</v>
      </c>
      <c r="AD7" s="187" t="s">
        <v>77</v>
      </c>
      <c r="AE7" s="188"/>
      <c r="AF7" s="189"/>
      <c r="AG7" s="176" t="s">
        <v>27</v>
      </c>
      <c r="AH7" s="184" t="s">
        <v>83</v>
      </c>
      <c r="AI7" s="184" t="s">
        <v>84</v>
      </c>
      <c r="AJ7" s="176" t="s">
        <v>35</v>
      </c>
      <c r="AK7" s="15"/>
      <c r="AL7" s="15"/>
    </row>
    <row r="8" spans="1:38" customFormat="1" ht="87" customHeight="1" x14ac:dyDescent="0.35">
      <c r="B8" s="184"/>
      <c r="C8" s="184"/>
      <c r="D8" s="184"/>
      <c r="E8" s="184"/>
      <c r="F8" s="184"/>
      <c r="G8" s="184"/>
      <c r="H8" s="184"/>
      <c r="I8" s="184"/>
      <c r="J8" s="16" t="s">
        <v>7</v>
      </c>
      <c r="K8" s="16" t="s">
        <v>8</v>
      </c>
      <c r="L8" s="16" t="s">
        <v>9</v>
      </c>
      <c r="M8" s="16" t="s">
        <v>10</v>
      </c>
      <c r="N8" s="177"/>
      <c r="O8" s="184"/>
      <c r="P8" s="186"/>
      <c r="Q8" s="186"/>
      <c r="R8" s="186"/>
      <c r="S8" s="186"/>
      <c r="T8" s="178"/>
      <c r="U8" s="178"/>
      <c r="V8" s="17" t="s">
        <v>61</v>
      </c>
      <c r="W8" s="17" t="s">
        <v>62</v>
      </c>
      <c r="X8" s="17" t="s">
        <v>15</v>
      </c>
      <c r="Y8" s="17" t="s">
        <v>63</v>
      </c>
      <c r="Z8" s="17" t="s">
        <v>60</v>
      </c>
      <c r="AA8" s="17" t="s">
        <v>25</v>
      </c>
      <c r="AB8" s="178"/>
      <c r="AC8" s="181"/>
      <c r="AD8" s="18" t="s">
        <v>16</v>
      </c>
      <c r="AE8" s="18" t="s">
        <v>85</v>
      </c>
      <c r="AF8" s="18" t="s">
        <v>86</v>
      </c>
      <c r="AG8" s="177"/>
      <c r="AH8" s="184"/>
      <c r="AI8" s="184"/>
      <c r="AJ8" s="177"/>
      <c r="AK8" s="15"/>
      <c r="AL8" s="15"/>
    </row>
    <row r="9" spans="1:38" customFormat="1" ht="14.5" x14ac:dyDescent="0.35">
      <c r="B9" s="19">
        <v>1</v>
      </c>
      <c r="C9" s="19">
        <v>2</v>
      </c>
      <c r="D9" s="19">
        <v>3</v>
      </c>
      <c r="E9" s="19">
        <v>4</v>
      </c>
      <c r="F9" s="19">
        <v>5</v>
      </c>
      <c r="G9" s="19">
        <v>6</v>
      </c>
      <c r="H9" s="19">
        <v>7</v>
      </c>
      <c r="I9" s="19">
        <v>8</v>
      </c>
      <c r="J9" s="19">
        <v>9</v>
      </c>
      <c r="K9" s="19">
        <v>10</v>
      </c>
      <c r="L9" s="19">
        <v>11</v>
      </c>
      <c r="M9" s="19">
        <v>12</v>
      </c>
      <c r="N9" s="19">
        <v>13</v>
      </c>
      <c r="O9" s="19">
        <v>14</v>
      </c>
      <c r="P9" s="19">
        <v>15</v>
      </c>
      <c r="Q9" s="19">
        <v>16</v>
      </c>
      <c r="R9" s="19">
        <v>17</v>
      </c>
      <c r="S9" s="19">
        <v>18</v>
      </c>
      <c r="T9" s="19">
        <v>19</v>
      </c>
      <c r="U9" s="19">
        <v>20</v>
      </c>
      <c r="V9" s="19">
        <v>21</v>
      </c>
      <c r="W9" s="19">
        <v>22</v>
      </c>
      <c r="X9" s="19">
        <v>23</v>
      </c>
      <c r="Y9" s="19">
        <v>24</v>
      </c>
      <c r="Z9" s="19">
        <v>25</v>
      </c>
      <c r="AA9" s="19">
        <v>26</v>
      </c>
      <c r="AB9" s="19">
        <v>27</v>
      </c>
      <c r="AC9" s="19">
        <v>28</v>
      </c>
      <c r="AD9" s="19">
        <v>29</v>
      </c>
      <c r="AE9" s="19">
        <v>30</v>
      </c>
      <c r="AF9" s="19">
        <v>31</v>
      </c>
      <c r="AG9" s="19">
        <v>32</v>
      </c>
      <c r="AH9" s="19">
        <v>33</v>
      </c>
      <c r="AI9" s="19">
        <v>34</v>
      </c>
      <c r="AJ9" s="19">
        <v>35</v>
      </c>
      <c r="AK9" s="15"/>
      <c r="AL9" s="15"/>
    </row>
    <row r="10" spans="1:38" s="20" customFormat="1" ht="61.5" customHeight="1" x14ac:dyDescent="0.35">
      <c r="B10" s="173" t="s">
        <v>87</v>
      </c>
      <c r="C10" s="129" t="s">
        <v>88</v>
      </c>
      <c r="D10" s="150" t="s">
        <v>89</v>
      </c>
      <c r="E10" s="135" t="s">
        <v>90</v>
      </c>
      <c r="F10" s="153" t="s">
        <v>91</v>
      </c>
      <c r="G10" s="135" t="s">
        <v>92</v>
      </c>
      <c r="H10" s="135" t="s">
        <v>93</v>
      </c>
      <c r="I10" s="135" t="s">
        <v>93</v>
      </c>
      <c r="J10" s="21" t="s">
        <v>94</v>
      </c>
      <c r="K10" s="22" t="s">
        <v>95</v>
      </c>
      <c r="L10" s="23" t="s">
        <v>96</v>
      </c>
      <c r="M10" s="24">
        <v>1693</v>
      </c>
      <c r="N10" s="132" t="s">
        <v>97</v>
      </c>
      <c r="O10" s="144" t="s">
        <v>98</v>
      </c>
      <c r="P10" s="132" t="s">
        <v>99</v>
      </c>
      <c r="Q10" s="132" t="s">
        <v>100</v>
      </c>
      <c r="R10" s="132" t="s">
        <v>101</v>
      </c>
      <c r="S10" s="132" t="s">
        <v>102</v>
      </c>
      <c r="T10" s="132">
        <f>U10</f>
        <v>1183776</v>
      </c>
      <c r="U10" s="132">
        <f>V10+Y10</f>
        <v>1183776</v>
      </c>
      <c r="V10" s="132">
        <f>1097350</f>
        <v>1097350</v>
      </c>
      <c r="W10" s="132"/>
      <c r="X10" s="132"/>
      <c r="Y10" s="132">
        <v>86426</v>
      </c>
      <c r="Z10" s="132"/>
      <c r="AA10" s="132"/>
      <c r="AB10" s="132">
        <f>107224</f>
        <v>107224</v>
      </c>
      <c r="AC10" s="132" t="s">
        <v>103</v>
      </c>
      <c r="AD10" s="132"/>
      <c r="AE10" s="170">
        <f t="shared" ref="AE10" si="0">U10</f>
        <v>1183776</v>
      </c>
      <c r="AF10" s="132"/>
      <c r="AG10" s="132"/>
      <c r="AH10" s="157">
        <v>45170</v>
      </c>
      <c r="AI10" s="157">
        <v>45231</v>
      </c>
      <c r="AJ10" s="157"/>
      <c r="AK10" s="25"/>
      <c r="AL10" s="25"/>
    </row>
    <row r="11" spans="1:38" s="20" customFormat="1" ht="44.25" customHeight="1" x14ac:dyDescent="0.35">
      <c r="B11" s="174"/>
      <c r="C11" s="130"/>
      <c r="D11" s="151"/>
      <c r="E11" s="136"/>
      <c r="F11" s="153"/>
      <c r="G11" s="136"/>
      <c r="H11" s="136"/>
      <c r="I11" s="136"/>
      <c r="J11" s="21" t="s">
        <v>104</v>
      </c>
      <c r="K11" s="22" t="s">
        <v>105</v>
      </c>
      <c r="L11" s="23" t="s">
        <v>106</v>
      </c>
      <c r="M11" s="24">
        <v>2105</v>
      </c>
      <c r="N11" s="133"/>
      <c r="O11" s="145"/>
      <c r="P11" s="133"/>
      <c r="Q11" s="133"/>
      <c r="R11" s="133"/>
      <c r="S11" s="133"/>
      <c r="T11" s="133"/>
      <c r="U11" s="133"/>
      <c r="V11" s="133"/>
      <c r="W11" s="133"/>
      <c r="X11" s="133"/>
      <c r="Y11" s="133"/>
      <c r="Z11" s="133"/>
      <c r="AA11" s="133"/>
      <c r="AB11" s="133"/>
      <c r="AC11" s="133"/>
      <c r="AD11" s="133"/>
      <c r="AE11" s="171"/>
      <c r="AF11" s="133"/>
      <c r="AG11" s="133"/>
      <c r="AH11" s="158"/>
      <c r="AI11" s="158"/>
      <c r="AJ11" s="158"/>
      <c r="AK11" s="26"/>
      <c r="AL11" s="25"/>
    </row>
    <row r="12" spans="1:38" s="20" customFormat="1" ht="127.5" customHeight="1" x14ac:dyDescent="0.35">
      <c r="B12" s="175"/>
      <c r="C12" s="131"/>
      <c r="D12" s="152"/>
      <c r="E12" s="137"/>
      <c r="F12" s="153"/>
      <c r="G12" s="137"/>
      <c r="H12" s="137"/>
      <c r="I12" s="137"/>
      <c r="J12" s="21" t="s">
        <v>107</v>
      </c>
      <c r="K12" s="22" t="s">
        <v>108</v>
      </c>
      <c r="L12" s="23" t="s">
        <v>109</v>
      </c>
      <c r="M12" s="24">
        <v>2610</v>
      </c>
      <c r="N12" s="134"/>
      <c r="O12" s="146"/>
      <c r="P12" s="134"/>
      <c r="Q12" s="134"/>
      <c r="R12" s="134"/>
      <c r="S12" s="134"/>
      <c r="T12" s="134"/>
      <c r="U12" s="134"/>
      <c r="V12" s="134"/>
      <c r="W12" s="134"/>
      <c r="X12" s="134"/>
      <c r="Y12" s="134"/>
      <c r="Z12" s="134"/>
      <c r="AA12" s="134"/>
      <c r="AB12" s="134"/>
      <c r="AC12" s="134"/>
      <c r="AD12" s="134"/>
      <c r="AE12" s="172"/>
      <c r="AF12" s="134"/>
      <c r="AG12" s="134"/>
      <c r="AH12" s="159"/>
      <c r="AI12" s="159"/>
      <c r="AJ12" s="159"/>
      <c r="AK12" s="25"/>
      <c r="AL12" s="25"/>
    </row>
    <row r="13" spans="1:38" s="20" customFormat="1" ht="101.5" x14ac:dyDescent="0.35">
      <c r="B13" s="167" t="s">
        <v>110</v>
      </c>
      <c r="C13" s="123" t="s">
        <v>111</v>
      </c>
      <c r="D13" s="150" t="s">
        <v>89</v>
      </c>
      <c r="E13" s="135" t="s">
        <v>90</v>
      </c>
      <c r="F13" s="160" t="s">
        <v>112</v>
      </c>
      <c r="G13" s="135" t="s">
        <v>92</v>
      </c>
      <c r="H13" s="135" t="s">
        <v>93</v>
      </c>
      <c r="I13" s="135" t="s">
        <v>93</v>
      </c>
      <c r="J13" s="21" t="s">
        <v>94</v>
      </c>
      <c r="K13" s="22" t="s">
        <v>95</v>
      </c>
      <c r="L13" s="23" t="s">
        <v>96</v>
      </c>
      <c r="M13" s="27">
        <v>1200</v>
      </c>
      <c r="N13" s="154" t="s">
        <v>97</v>
      </c>
      <c r="O13" s="145" t="s">
        <v>113</v>
      </c>
      <c r="P13" s="154" t="s">
        <v>99</v>
      </c>
      <c r="Q13" s="154" t="s">
        <v>100</v>
      </c>
      <c r="R13" s="154" t="s">
        <v>101</v>
      </c>
      <c r="S13" s="154" t="s">
        <v>102</v>
      </c>
      <c r="T13" s="132">
        <f>U13</f>
        <v>1618139</v>
      </c>
      <c r="U13" s="132">
        <f>V13+Y13</f>
        <v>1618139</v>
      </c>
      <c r="V13" s="132">
        <f>1500000</f>
        <v>1500000</v>
      </c>
      <c r="W13" s="132"/>
      <c r="X13" s="164"/>
      <c r="Y13" s="132">
        <v>118139</v>
      </c>
      <c r="Z13" s="132"/>
      <c r="AA13" s="164"/>
      <c r="AB13" s="132">
        <f>146567</f>
        <v>146567</v>
      </c>
      <c r="AC13" s="154" t="s">
        <v>103</v>
      </c>
      <c r="AD13" s="132"/>
      <c r="AE13" s="132">
        <f t="shared" ref="AE13" si="1">U13</f>
        <v>1618139</v>
      </c>
      <c r="AF13" s="154"/>
      <c r="AG13" s="154"/>
      <c r="AH13" s="157">
        <v>45108</v>
      </c>
      <c r="AI13" s="157">
        <v>45170</v>
      </c>
      <c r="AJ13" s="157"/>
      <c r="AK13" s="25"/>
      <c r="AL13" s="25"/>
    </row>
    <row r="14" spans="1:38" s="20" customFormat="1" ht="101.5" x14ac:dyDescent="0.35">
      <c r="B14" s="168"/>
      <c r="C14" s="124"/>
      <c r="D14" s="151"/>
      <c r="E14" s="136"/>
      <c r="F14" s="160"/>
      <c r="G14" s="136"/>
      <c r="H14" s="136"/>
      <c r="I14" s="136"/>
      <c r="J14" s="21" t="s">
        <v>104</v>
      </c>
      <c r="K14" s="22" t="s">
        <v>105</v>
      </c>
      <c r="L14" s="23" t="s">
        <v>106</v>
      </c>
      <c r="M14" s="27">
        <v>2488</v>
      </c>
      <c r="N14" s="155"/>
      <c r="O14" s="145"/>
      <c r="P14" s="155"/>
      <c r="Q14" s="155"/>
      <c r="R14" s="155"/>
      <c r="S14" s="155"/>
      <c r="T14" s="133"/>
      <c r="U14" s="133"/>
      <c r="V14" s="133"/>
      <c r="W14" s="133"/>
      <c r="X14" s="165"/>
      <c r="Y14" s="133"/>
      <c r="Z14" s="133"/>
      <c r="AA14" s="165"/>
      <c r="AB14" s="133"/>
      <c r="AC14" s="155"/>
      <c r="AD14" s="133"/>
      <c r="AE14" s="133"/>
      <c r="AF14" s="155"/>
      <c r="AG14" s="155"/>
      <c r="AH14" s="158"/>
      <c r="AI14" s="158"/>
      <c r="AJ14" s="158"/>
      <c r="AK14" s="26"/>
      <c r="AL14" s="25"/>
    </row>
    <row r="15" spans="1:38" s="20" customFormat="1" ht="101.5" x14ac:dyDescent="0.35">
      <c r="B15" s="169"/>
      <c r="C15" s="125"/>
      <c r="D15" s="152"/>
      <c r="E15" s="137"/>
      <c r="F15" s="160"/>
      <c r="G15" s="137"/>
      <c r="H15" s="137"/>
      <c r="I15" s="137"/>
      <c r="J15" s="28" t="s">
        <v>107</v>
      </c>
      <c r="K15" s="29" t="s">
        <v>108</v>
      </c>
      <c r="L15" s="30" t="s">
        <v>109</v>
      </c>
      <c r="M15" s="31">
        <v>2488</v>
      </c>
      <c r="N15" s="156"/>
      <c r="O15" s="146"/>
      <c r="P15" s="156"/>
      <c r="Q15" s="156"/>
      <c r="R15" s="156"/>
      <c r="S15" s="156"/>
      <c r="T15" s="134"/>
      <c r="U15" s="134"/>
      <c r="V15" s="134"/>
      <c r="W15" s="134"/>
      <c r="X15" s="166"/>
      <c r="Y15" s="134"/>
      <c r="Z15" s="134"/>
      <c r="AA15" s="166"/>
      <c r="AB15" s="134"/>
      <c r="AC15" s="156"/>
      <c r="AD15" s="134"/>
      <c r="AE15" s="134"/>
      <c r="AF15" s="156"/>
      <c r="AG15" s="156"/>
      <c r="AH15" s="159"/>
      <c r="AI15" s="159"/>
      <c r="AJ15" s="159"/>
      <c r="AK15" s="25"/>
      <c r="AL15" s="25"/>
    </row>
    <row r="16" spans="1:38" s="34" customFormat="1" ht="101.5" x14ac:dyDescent="0.35">
      <c r="A16" s="32"/>
      <c r="B16" s="119" t="s">
        <v>114</v>
      </c>
      <c r="C16" s="135" t="s">
        <v>115</v>
      </c>
      <c r="D16" s="150" t="s">
        <v>89</v>
      </c>
      <c r="E16" s="135" t="s">
        <v>90</v>
      </c>
      <c r="F16" s="153" t="s">
        <v>116</v>
      </c>
      <c r="G16" s="135" t="s">
        <v>92</v>
      </c>
      <c r="H16" s="135" t="s">
        <v>93</v>
      </c>
      <c r="I16" s="135" t="s">
        <v>93</v>
      </c>
      <c r="J16" s="21" t="s">
        <v>94</v>
      </c>
      <c r="K16" s="22" t="s">
        <v>95</v>
      </c>
      <c r="L16" s="23" t="s">
        <v>96</v>
      </c>
      <c r="M16" s="27">
        <v>60</v>
      </c>
      <c r="N16" s="154" t="s">
        <v>97</v>
      </c>
      <c r="O16" s="153" t="s">
        <v>117</v>
      </c>
      <c r="P16" s="135" t="s">
        <v>99</v>
      </c>
      <c r="Q16" s="135" t="s">
        <v>100</v>
      </c>
      <c r="R16" s="135" t="s">
        <v>101</v>
      </c>
      <c r="S16" s="135"/>
      <c r="T16" s="132">
        <f>U16+U19</f>
        <v>641863</v>
      </c>
      <c r="U16" s="132">
        <f>V16+Y16</f>
        <v>366779</v>
      </c>
      <c r="V16" s="132">
        <f>340000</f>
        <v>340000</v>
      </c>
      <c r="W16" s="132"/>
      <c r="X16" s="132"/>
      <c r="Y16" s="132">
        <v>26779</v>
      </c>
      <c r="Z16" s="132"/>
      <c r="AA16" s="132"/>
      <c r="AB16" s="132">
        <f>33221</f>
        <v>33221</v>
      </c>
      <c r="AC16" s="132" t="s">
        <v>103</v>
      </c>
      <c r="AD16" s="132"/>
      <c r="AE16" s="132">
        <f t="shared" ref="AE16" si="2">U16</f>
        <v>366779</v>
      </c>
      <c r="AF16" s="132"/>
      <c r="AG16" s="132"/>
      <c r="AH16" s="157">
        <v>45170</v>
      </c>
      <c r="AI16" s="157">
        <v>45231</v>
      </c>
      <c r="AJ16" s="157"/>
      <c r="AK16" s="33"/>
      <c r="AL16" s="33"/>
    </row>
    <row r="17" spans="1:38" s="20" customFormat="1" ht="101.5" x14ac:dyDescent="0.35">
      <c r="A17" s="35"/>
      <c r="B17" s="120"/>
      <c r="C17" s="136"/>
      <c r="D17" s="151"/>
      <c r="E17" s="136"/>
      <c r="F17" s="153"/>
      <c r="G17" s="136"/>
      <c r="H17" s="136"/>
      <c r="I17" s="136"/>
      <c r="J17" s="21" t="s">
        <v>104</v>
      </c>
      <c r="K17" s="22" t="s">
        <v>105</v>
      </c>
      <c r="L17" s="23" t="s">
        <v>106</v>
      </c>
      <c r="M17" s="27">
        <v>160</v>
      </c>
      <c r="N17" s="155"/>
      <c r="O17" s="153"/>
      <c r="P17" s="136"/>
      <c r="Q17" s="136"/>
      <c r="R17" s="136"/>
      <c r="S17" s="136"/>
      <c r="T17" s="133"/>
      <c r="U17" s="133"/>
      <c r="V17" s="133"/>
      <c r="W17" s="133"/>
      <c r="X17" s="133"/>
      <c r="Y17" s="133"/>
      <c r="Z17" s="133"/>
      <c r="AA17" s="133"/>
      <c r="AB17" s="133"/>
      <c r="AC17" s="133"/>
      <c r="AD17" s="133"/>
      <c r="AE17" s="133"/>
      <c r="AF17" s="133"/>
      <c r="AG17" s="133"/>
      <c r="AH17" s="158"/>
      <c r="AI17" s="158"/>
      <c r="AJ17" s="158"/>
      <c r="AK17" s="36"/>
      <c r="AL17" s="25"/>
    </row>
    <row r="18" spans="1:38" s="39" customFormat="1" ht="101.5" x14ac:dyDescent="0.35">
      <c r="A18" s="37"/>
      <c r="B18" s="120"/>
      <c r="C18" s="136"/>
      <c r="D18" s="151"/>
      <c r="E18" s="136"/>
      <c r="F18" s="153"/>
      <c r="G18" s="136"/>
      <c r="H18" s="137"/>
      <c r="I18" s="137"/>
      <c r="J18" s="21" t="s">
        <v>107</v>
      </c>
      <c r="K18" s="22" t="s">
        <v>108</v>
      </c>
      <c r="L18" s="23" t="s">
        <v>109</v>
      </c>
      <c r="M18" s="27">
        <v>900</v>
      </c>
      <c r="N18" s="156"/>
      <c r="O18" s="153"/>
      <c r="P18" s="136"/>
      <c r="Q18" s="136"/>
      <c r="R18" s="136"/>
      <c r="S18" s="136"/>
      <c r="T18" s="133"/>
      <c r="U18" s="134"/>
      <c r="V18" s="134"/>
      <c r="W18" s="134"/>
      <c r="X18" s="134"/>
      <c r="Y18" s="134"/>
      <c r="Z18" s="134"/>
      <c r="AA18" s="134"/>
      <c r="AB18" s="134"/>
      <c r="AC18" s="134"/>
      <c r="AD18" s="134"/>
      <c r="AE18" s="134"/>
      <c r="AF18" s="133"/>
      <c r="AG18" s="133"/>
      <c r="AH18" s="158"/>
      <c r="AI18" s="158"/>
      <c r="AJ18" s="158"/>
      <c r="AK18" s="38"/>
      <c r="AL18" s="38"/>
    </row>
    <row r="19" spans="1:38" s="20" customFormat="1" ht="101.5" x14ac:dyDescent="0.35">
      <c r="B19" s="120"/>
      <c r="C19" s="136"/>
      <c r="D19" s="151"/>
      <c r="E19" s="136"/>
      <c r="F19" s="160" t="s">
        <v>118</v>
      </c>
      <c r="G19" s="136"/>
      <c r="H19" s="135" t="s">
        <v>93</v>
      </c>
      <c r="I19" s="135" t="s">
        <v>93</v>
      </c>
      <c r="J19" s="21" t="s">
        <v>94</v>
      </c>
      <c r="K19" s="22" t="s">
        <v>95</v>
      </c>
      <c r="L19" s="23" t="s">
        <v>96</v>
      </c>
      <c r="M19" s="27">
        <v>507</v>
      </c>
      <c r="N19" s="154" t="s">
        <v>97</v>
      </c>
      <c r="O19" s="161" t="s">
        <v>119</v>
      </c>
      <c r="P19" s="136"/>
      <c r="Q19" s="136"/>
      <c r="R19" s="136"/>
      <c r="S19" s="136"/>
      <c r="T19" s="133"/>
      <c r="U19" s="132">
        <f>V19+Y19</f>
        <v>275084</v>
      </c>
      <c r="V19" s="132">
        <f>255000</f>
        <v>255000</v>
      </c>
      <c r="W19" s="132"/>
      <c r="X19" s="132"/>
      <c r="Y19" s="132">
        <v>20084</v>
      </c>
      <c r="Z19" s="132"/>
      <c r="AA19" s="132"/>
      <c r="AB19" s="132">
        <f>24916</f>
        <v>24916</v>
      </c>
      <c r="AC19" s="132" t="s">
        <v>103</v>
      </c>
      <c r="AD19" s="132"/>
      <c r="AE19" s="132">
        <f t="shared" ref="AE19" si="3">U19</f>
        <v>275084</v>
      </c>
      <c r="AF19" s="133"/>
      <c r="AG19" s="133"/>
      <c r="AH19" s="158"/>
      <c r="AI19" s="158"/>
      <c r="AJ19" s="158"/>
      <c r="AK19" s="25"/>
      <c r="AL19" s="25"/>
    </row>
    <row r="20" spans="1:38" s="20" customFormat="1" ht="101.5" x14ac:dyDescent="0.35">
      <c r="B20" s="120"/>
      <c r="C20" s="136"/>
      <c r="D20" s="151"/>
      <c r="E20" s="136"/>
      <c r="F20" s="160"/>
      <c r="G20" s="136"/>
      <c r="H20" s="136"/>
      <c r="I20" s="136"/>
      <c r="J20" s="21" t="s">
        <v>104</v>
      </c>
      <c r="K20" s="22" t="s">
        <v>105</v>
      </c>
      <c r="L20" s="23" t="s">
        <v>106</v>
      </c>
      <c r="M20" s="27">
        <v>507</v>
      </c>
      <c r="N20" s="155"/>
      <c r="O20" s="162"/>
      <c r="P20" s="136"/>
      <c r="Q20" s="136"/>
      <c r="R20" s="136"/>
      <c r="S20" s="136"/>
      <c r="T20" s="133"/>
      <c r="U20" s="133"/>
      <c r="V20" s="133"/>
      <c r="W20" s="133"/>
      <c r="X20" s="133"/>
      <c r="Y20" s="133"/>
      <c r="Z20" s="133"/>
      <c r="AA20" s="133"/>
      <c r="AB20" s="133"/>
      <c r="AC20" s="133"/>
      <c r="AD20" s="133"/>
      <c r="AE20" s="133"/>
      <c r="AF20" s="133"/>
      <c r="AG20" s="133"/>
      <c r="AH20" s="158"/>
      <c r="AI20" s="158"/>
      <c r="AJ20" s="158"/>
      <c r="AK20" s="26"/>
      <c r="AL20" s="25"/>
    </row>
    <row r="21" spans="1:38" s="20" customFormat="1" ht="101.5" x14ac:dyDescent="0.35">
      <c r="B21" s="121"/>
      <c r="C21" s="137"/>
      <c r="D21" s="152"/>
      <c r="E21" s="137"/>
      <c r="F21" s="160"/>
      <c r="G21" s="137"/>
      <c r="H21" s="137"/>
      <c r="I21" s="137"/>
      <c r="J21" s="21" t="s">
        <v>107</v>
      </c>
      <c r="K21" s="22" t="s">
        <v>108</v>
      </c>
      <c r="L21" s="23" t="s">
        <v>109</v>
      </c>
      <c r="M21" s="27">
        <v>1434</v>
      </c>
      <c r="N21" s="156"/>
      <c r="O21" s="163"/>
      <c r="P21" s="137"/>
      <c r="Q21" s="137"/>
      <c r="R21" s="137"/>
      <c r="S21" s="137"/>
      <c r="T21" s="134"/>
      <c r="U21" s="134"/>
      <c r="V21" s="134"/>
      <c r="W21" s="134"/>
      <c r="X21" s="134"/>
      <c r="Y21" s="134"/>
      <c r="Z21" s="134"/>
      <c r="AA21" s="134"/>
      <c r="AB21" s="134"/>
      <c r="AC21" s="134"/>
      <c r="AD21" s="134"/>
      <c r="AE21" s="134"/>
      <c r="AF21" s="134"/>
      <c r="AG21" s="134"/>
      <c r="AH21" s="159"/>
      <c r="AI21" s="159"/>
      <c r="AJ21" s="159"/>
      <c r="AK21" s="25"/>
      <c r="AL21" s="25"/>
    </row>
    <row r="22" spans="1:38" s="20" customFormat="1" ht="101.5" x14ac:dyDescent="0.35">
      <c r="B22" s="119" t="s">
        <v>120</v>
      </c>
      <c r="C22" s="129" t="s">
        <v>121</v>
      </c>
      <c r="D22" s="150" t="s">
        <v>89</v>
      </c>
      <c r="E22" s="135" t="s">
        <v>90</v>
      </c>
      <c r="F22" s="153" t="s">
        <v>122</v>
      </c>
      <c r="G22" s="135" t="s">
        <v>92</v>
      </c>
      <c r="H22" s="135" t="s">
        <v>93</v>
      </c>
      <c r="I22" s="135" t="s">
        <v>93</v>
      </c>
      <c r="J22" s="21" t="s">
        <v>94</v>
      </c>
      <c r="K22" s="22" t="s">
        <v>95</v>
      </c>
      <c r="L22" s="23" t="s">
        <v>96</v>
      </c>
      <c r="M22" s="27">
        <v>90</v>
      </c>
      <c r="N22" s="154" t="s">
        <v>97</v>
      </c>
      <c r="O22" s="144" t="s">
        <v>123</v>
      </c>
      <c r="P22" s="135" t="s">
        <v>99</v>
      </c>
      <c r="Q22" s="135" t="s">
        <v>100</v>
      </c>
      <c r="R22" s="135" t="s">
        <v>101</v>
      </c>
      <c r="S22" s="135" t="s">
        <v>102</v>
      </c>
      <c r="T22" s="132">
        <f>U22+U25</f>
        <v>2113775</v>
      </c>
      <c r="U22" s="132">
        <f>V22+Y22</f>
        <v>539380</v>
      </c>
      <c r="V22" s="132">
        <f>500000</f>
        <v>500000</v>
      </c>
      <c r="W22" s="132"/>
      <c r="X22" s="132"/>
      <c r="Y22" s="132">
        <v>39380</v>
      </c>
      <c r="Z22" s="132"/>
      <c r="AA22" s="132"/>
      <c r="AB22" s="132">
        <f>48856</f>
        <v>48856</v>
      </c>
      <c r="AC22" s="132" t="s">
        <v>103</v>
      </c>
      <c r="AD22" s="132"/>
      <c r="AE22" s="132">
        <f t="shared" ref="AE22" si="4">U22</f>
        <v>539380</v>
      </c>
      <c r="AF22" s="132"/>
      <c r="AG22" s="132"/>
      <c r="AH22" s="126">
        <v>45200</v>
      </c>
      <c r="AI22" s="101">
        <v>45261</v>
      </c>
      <c r="AJ22" s="101"/>
      <c r="AK22" s="25"/>
      <c r="AL22" s="25"/>
    </row>
    <row r="23" spans="1:38" s="20" customFormat="1" ht="101.5" x14ac:dyDescent="0.35">
      <c r="B23" s="120"/>
      <c r="C23" s="130"/>
      <c r="D23" s="151"/>
      <c r="E23" s="136"/>
      <c r="F23" s="153"/>
      <c r="G23" s="136"/>
      <c r="H23" s="136"/>
      <c r="I23" s="136"/>
      <c r="J23" s="21" t="s">
        <v>104</v>
      </c>
      <c r="K23" s="22" t="s">
        <v>105</v>
      </c>
      <c r="L23" s="23" t="s">
        <v>106</v>
      </c>
      <c r="M23" s="27">
        <v>910</v>
      </c>
      <c r="N23" s="155"/>
      <c r="O23" s="145"/>
      <c r="P23" s="136"/>
      <c r="Q23" s="136"/>
      <c r="R23" s="136"/>
      <c r="S23" s="136"/>
      <c r="T23" s="133"/>
      <c r="U23" s="133"/>
      <c r="V23" s="133"/>
      <c r="W23" s="133"/>
      <c r="X23" s="133"/>
      <c r="Y23" s="133"/>
      <c r="Z23" s="133"/>
      <c r="AA23" s="133"/>
      <c r="AB23" s="133"/>
      <c r="AC23" s="133"/>
      <c r="AD23" s="133"/>
      <c r="AE23" s="133"/>
      <c r="AF23" s="133"/>
      <c r="AG23" s="133"/>
      <c r="AH23" s="127"/>
      <c r="AI23" s="102"/>
      <c r="AJ23" s="102"/>
      <c r="AK23" s="26"/>
      <c r="AL23" s="25"/>
    </row>
    <row r="24" spans="1:38" s="20" customFormat="1" ht="101.5" x14ac:dyDescent="0.35">
      <c r="B24" s="120"/>
      <c r="C24" s="130"/>
      <c r="D24" s="151"/>
      <c r="E24" s="136"/>
      <c r="F24" s="153"/>
      <c r="G24" s="136"/>
      <c r="H24" s="137"/>
      <c r="I24" s="137"/>
      <c r="J24" s="21" t="s">
        <v>107</v>
      </c>
      <c r="K24" s="22" t="s">
        <v>108</v>
      </c>
      <c r="L24" s="23" t="s">
        <v>109</v>
      </c>
      <c r="M24" s="27">
        <v>2015</v>
      </c>
      <c r="N24" s="156"/>
      <c r="O24" s="146"/>
      <c r="P24" s="136"/>
      <c r="Q24" s="136"/>
      <c r="R24" s="136"/>
      <c r="S24" s="136"/>
      <c r="T24" s="133"/>
      <c r="U24" s="134"/>
      <c r="V24" s="134"/>
      <c r="W24" s="134"/>
      <c r="X24" s="134"/>
      <c r="Y24" s="134"/>
      <c r="Z24" s="134"/>
      <c r="AA24" s="134"/>
      <c r="AB24" s="134"/>
      <c r="AC24" s="134"/>
      <c r="AD24" s="134"/>
      <c r="AE24" s="134"/>
      <c r="AF24" s="133"/>
      <c r="AG24" s="133"/>
      <c r="AH24" s="127"/>
      <c r="AI24" s="102"/>
      <c r="AJ24" s="102"/>
      <c r="AK24" s="25"/>
      <c r="AL24" s="25"/>
    </row>
    <row r="25" spans="1:38" s="20" customFormat="1" ht="101.5" x14ac:dyDescent="0.35">
      <c r="B25" s="120"/>
      <c r="C25" s="130"/>
      <c r="D25" s="151"/>
      <c r="E25" s="136"/>
      <c r="F25" s="153" t="s">
        <v>124</v>
      </c>
      <c r="G25" s="136"/>
      <c r="H25" s="135" t="s">
        <v>93</v>
      </c>
      <c r="I25" s="135" t="s">
        <v>93</v>
      </c>
      <c r="J25" s="21" t="s">
        <v>94</v>
      </c>
      <c r="K25" s="22" t="s">
        <v>95</v>
      </c>
      <c r="L25" s="23" t="s">
        <v>96</v>
      </c>
      <c r="M25" s="27">
        <v>339</v>
      </c>
      <c r="N25" s="154" t="s">
        <v>97</v>
      </c>
      <c r="O25" s="144" t="s">
        <v>125</v>
      </c>
      <c r="P25" s="136"/>
      <c r="Q25" s="136"/>
      <c r="R25" s="136"/>
      <c r="S25" s="136"/>
      <c r="T25" s="133"/>
      <c r="U25" s="132">
        <f>V25+Y25</f>
        <v>1574395</v>
      </c>
      <c r="V25" s="132">
        <f>1459450</f>
        <v>1459450</v>
      </c>
      <c r="W25" s="132"/>
      <c r="X25" s="132"/>
      <c r="Y25" s="132">
        <v>114945</v>
      </c>
      <c r="Z25" s="132"/>
      <c r="AA25" s="132"/>
      <c r="AB25" s="132">
        <f>142605</f>
        <v>142605</v>
      </c>
      <c r="AC25" s="132" t="s">
        <v>103</v>
      </c>
      <c r="AD25" s="132"/>
      <c r="AE25" s="132">
        <f t="shared" ref="AE25" si="5">U25</f>
        <v>1574395</v>
      </c>
      <c r="AF25" s="133"/>
      <c r="AG25" s="133"/>
      <c r="AH25" s="127"/>
      <c r="AI25" s="102"/>
      <c r="AJ25" s="102"/>
      <c r="AK25" s="25"/>
      <c r="AL25" s="25"/>
    </row>
    <row r="26" spans="1:38" s="20" customFormat="1" ht="101.5" x14ac:dyDescent="0.35">
      <c r="B26" s="120"/>
      <c r="C26" s="130"/>
      <c r="D26" s="151"/>
      <c r="E26" s="136"/>
      <c r="F26" s="153"/>
      <c r="G26" s="136"/>
      <c r="H26" s="136"/>
      <c r="I26" s="136"/>
      <c r="J26" s="21" t="s">
        <v>104</v>
      </c>
      <c r="K26" s="22" t="s">
        <v>105</v>
      </c>
      <c r="L26" s="23" t="s">
        <v>106</v>
      </c>
      <c r="M26" s="27">
        <v>1308</v>
      </c>
      <c r="N26" s="155"/>
      <c r="O26" s="145"/>
      <c r="P26" s="136"/>
      <c r="Q26" s="136"/>
      <c r="R26" s="136"/>
      <c r="S26" s="136"/>
      <c r="T26" s="133"/>
      <c r="U26" s="133"/>
      <c r="V26" s="133"/>
      <c r="W26" s="133"/>
      <c r="X26" s="133"/>
      <c r="Y26" s="133"/>
      <c r="Z26" s="133"/>
      <c r="AA26" s="133"/>
      <c r="AB26" s="133"/>
      <c r="AC26" s="133"/>
      <c r="AD26" s="133"/>
      <c r="AE26" s="133"/>
      <c r="AF26" s="133"/>
      <c r="AG26" s="133"/>
      <c r="AH26" s="127"/>
      <c r="AI26" s="102"/>
      <c r="AJ26" s="102"/>
      <c r="AK26" s="26"/>
      <c r="AL26" s="25"/>
    </row>
    <row r="27" spans="1:38" s="20" customFormat="1" ht="101.5" x14ac:dyDescent="0.35">
      <c r="B27" s="121"/>
      <c r="C27" s="131"/>
      <c r="D27" s="152"/>
      <c r="E27" s="137"/>
      <c r="F27" s="153"/>
      <c r="G27" s="137"/>
      <c r="H27" s="137"/>
      <c r="I27" s="137"/>
      <c r="J27" s="21" t="s">
        <v>107</v>
      </c>
      <c r="K27" s="22" t="s">
        <v>108</v>
      </c>
      <c r="L27" s="23" t="s">
        <v>109</v>
      </c>
      <c r="M27" s="27">
        <v>2600</v>
      </c>
      <c r="N27" s="156"/>
      <c r="O27" s="146"/>
      <c r="P27" s="137"/>
      <c r="Q27" s="137"/>
      <c r="R27" s="137"/>
      <c r="S27" s="137"/>
      <c r="T27" s="134"/>
      <c r="U27" s="134"/>
      <c r="V27" s="134"/>
      <c r="W27" s="134"/>
      <c r="X27" s="134"/>
      <c r="Y27" s="134"/>
      <c r="Z27" s="134"/>
      <c r="AA27" s="134"/>
      <c r="AB27" s="134"/>
      <c r="AC27" s="134"/>
      <c r="AD27" s="134"/>
      <c r="AE27" s="134"/>
      <c r="AF27" s="134"/>
      <c r="AG27" s="134"/>
      <c r="AH27" s="128"/>
      <c r="AI27" s="103"/>
      <c r="AJ27" s="103"/>
      <c r="AK27" s="25"/>
      <c r="AL27" s="25"/>
    </row>
    <row r="28" spans="1:38" s="20" customFormat="1" ht="101.5" x14ac:dyDescent="0.35">
      <c r="B28" s="147" t="s">
        <v>126</v>
      </c>
      <c r="C28" s="123" t="s">
        <v>127</v>
      </c>
      <c r="D28" s="150" t="s">
        <v>89</v>
      </c>
      <c r="E28" s="135" t="s">
        <v>90</v>
      </c>
      <c r="F28" s="153" t="s">
        <v>128</v>
      </c>
      <c r="G28" s="135" t="s">
        <v>92</v>
      </c>
      <c r="H28" s="135" t="s">
        <v>93</v>
      </c>
      <c r="I28" s="135" t="s">
        <v>93</v>
      </c>
      <c r="J28" s="21" t="s">
        <v>94</v>
      </c>
      <c r="K28" s="22" t="s">
        <v>95</v>
      </c>
      <c r="L28" s="23" t="s">
        <v>96</v>
      </c>
      <c r="M28" s="24">
        <v>24</v>
      </c>
      <c r="N28" s="141" t="s">
        <v>97</v>
      </c>
      <c r="O28" s="144" t="s">
        <v>129</v>
      </c>
      <c r="P28" s="135" t="s">
        <v>99</v>
      </c>
      <c r="Q28" s="135" t="s">
        <v>100</v>
      </c>
      <c r="R28" s="135" t="s">
        <v>101</v>
      </c>
      <c r="S28" s="135" t="s">
        <v>102</v>
      </c>
      <c r="T28" s="138">
        <f>U28</f>
        <v>22924</v>
      </c>
      <c r="U28" s="132">
        <f>V28+Y28</f>
        <v>22924</v>
      </c>
      <c r="V28" s="132">
        <f>21250</f>
        <v>21250</v>
      </c>
      <c r="W28" s="132"/>
      <c r="X28" s="132"/>
      <c r="Y28" s="132">
        <f>1674</f>
        <v>1674</v>
      </c>
      <c r="Z28" s="132"/>
      <c r="AA28" s="132"/>
      <c r="AB28" s="132">
        <f>2076</f>
        <v>2076</v>
      </c>
      <c r="AC28" s="132" t="s">
        <v>103</v>
      </c>
      <c r="AD28" s="132"/>
      <c r="AE28" s="132">
        <f>U28</f>
        <v>22924</v>
      </c>
      <c r="AF28" s="132"/>
      <c r="AG28" s="132"/>
      <c r="AH28" s="126">
        <v>45231</v>
      </c>
      <c r="AI28" s="126">
        <v>45292</v>
      </c>
      <c r="AJ28" s="126"/>
      <c r="AK28" s="25"/>
      <c r="AL28" s="25"/>
    </row>
    <row r="29" spans="1:38" s="20" customFormat="1" ht="101.5" x14ac:dyDescent="0.35">
      <c r="B29" s="148"/>
      <c r="C29" s="124"/>
      <c r="D29" s="151"/>
      <c r="E29" s="136"/>
      <c r="F29" s="153"/>
      <c r="G29" s="136"/>
      <c r="H29" s="136"/>
      <c r="I29" s="136"/>
      <c r="J29" s="21" t="s">
        <v>104</v>
      </c>
      <c r="K29" s="22" t="s">
        <v>105</v>
      </c>
      <c r="L29" s="23" t="s">
        <v>106</v>
      </c>
      <c r="M29" s="24">
        <v>24</v>
      </c>
      <c r="N29" s="142"/>
      <c r="O29" s="145"/>
      <c r="P29" s="136"/>
      <c r="Q29" s="136"/>
      <c r="R29" s="136"/>
      <c r="S29" s="136"/>
      <c r="T29" s="139"/>
      <c r="U29" s="133"/>
      <c r="V29" s="133"/>
      <c r="W29" s="133"/>
      <c r="X29" s="133"/>
      <c r="Y29" s="133"/>
      <c r="Z29" s="133"/>
      <c r="AA29" s="133"/>
      <c r="AB29" s="133"/>
      <c r="AC29" s="133"/>
      <c r="AD29" s="133"/>
      <c r="AE29" s="133"/>
      <c r="AF29" s="133"/>
      <c r="AG29" s="133"/>
      <c r="AH29" s="127"/>
      <c r="AI29" s="127"/>
      <c r="AJ29" s="127"/>
      <c r="AK29" s="40"/>
      <c r="AL29" s="25"/>
    </row>
    <row r="30" spans="1:38" s="20" customFormat="1" ht="101.5" x14ac:dyDescent="0.35">
      <c r="B30" s="149"/>
      <c r="C30" s="125"/>
      <c r="D30" s="152"/>
      <c r="E30" s="137"/>
      <c r="F30" s="153"/>
      <c r="G30" s="137"/>
      <c r="H30" s="137"/>
      <c r="I30" s="137"/>
      <c r="J30" s="21" t="s">
        <v>107</v>
      </c>
      <c r="K30" s="22" t="s">
        <v>108</v>
      </c>
      <c r="L30" s="23" t="s">
        <v>109</v>
      </c>
      <c r="M30" s="24">
        <v>666</v>
      </c>
      <c r="N30" s="143"/>
      <c r="O30" s="146"/>
      <c r="P30" s="137"/>
      <c r="Q30" s="137"/>
      <c r="R30" s="137"/>
      <c r="S30" s="137"/>
      <c r="T30" s="140"/>
      <c r="U30" s="134"/>
      <c r="V30" s="134"/>
      <c r="W30" s="134"/>
      <c r="X30" s="134"/>
      <c r="Y30" s="134"/>
      <c r="Z30" s="134"/>
      <c r="AA30" s="134"/>
      <c r="AB30" s="134"/>
      <c r="AC30" s="134"/>
      <c r="AD30" s="134"/>
      <c r="AE30" s="134"/>
      <c r="AF30" s="134"/>
      <c r="AG30" s="134"/>
      <c r="AH30" s="128"/>
      <c r="AI30" s="128"/>
      <c r="AJ30" s="128"/>
      <c r="AK30" s="25"/>
      <c r="AL30" s="25"/>
    </row>
    <row r="31" spans="1:38" s="20" customFormat="1" ht="116" x14ac:dyDescent="0.35">
      <c r="B31" s="119" t="s">
        <v>130</v>
      </c>
      <c r="C31" s="129" t="s">
        <v>131</v>
      </c>
      <c r="D31" s="107" t="s">
        <v>132</v>
      </c>
      <c r="E31" s="107" t="s">
        <v>133</v>
      </c>
      <c r="F31" s="107" t="s">
        <v>134</v>
      </c>
      <c r="G31" s="107" t="s">
        <v>135</v>
      </c>
      <c r="H31" s="107" t="s">
        <v>93</v>
      </c>
      <c r="I31" s="107" t="s">
        <v>93</v>
      </c>
      <c r="J31" s="41" t="s">
        <v>136</v>
      </c>
      <c r="K31" s="23" t="s">
        <v>137</v>
      </c>
      <c r="L31" s="42" t="s">
        <v>138</v>
      </c>
      <c r="M31" s="43">
        <v>100</v>
      </c>
      <c r="N31" s="107" t="s">
        <v>97</v>
      </c>
      <c r="O31" s="107" t="s">
        <v>139</v>
      </c>
      <c r="P31" s="107" t="s">
        <v>99</v>
      </c>
      <c r="Q31" s="107" t="s">
        <v>100</v>
      </c>
      <c r="R31" s="107" t="s">
        <v>101</v>
      </c>
      <c r="S31" s="107" t="s">
        <v>102</v>
      </c>
      <c r="T31" s="104">
        <f>U31</f>
        <v>2696898</v>
      </c>
      <c r="U31" s="104">
        <f>V31+Y31</f>
        <v>2696898</v>
      </c>
      <c r="V31" s="104">
        <f>2500000</f>
        <v>2500000</v>
      </c>
      <c r="W31" s="104"/>
      <c r="X31" s="104"/>
      <c r="Y31" s="104">
        <f>196898</f>
        <v>196898</v>
      </c>
      <c r="Z31" s="104"/>
      <c r="AA31" s="104"/>
      <c r="AB31" s="104">
        <f>244279</f>
        <v>244279</v>
      </c>
      <c r="AC31" s="113" t="s">
        <v>103</v>
      </c>
      <c r="AD31" s="113"/>
      <c r="AE31" s="104">
        <f>U31</f>
        <v>2696898</v>
      </c>
      <c r="AF31" s="113"/>
      <c r="AG31" s="113"/>
      <c r="AH31" s="126">
        <v>45108</v>
      </c>
      <c r="AI31" s="126">
        <v>45170</v>
      </c>
      <c r="AJ31" s="126"/>
      <c r="AK31" s="44"/>
      <c r="AL31" s="44"/>
    </row>
    <row r="32" spans="1:38" s="20" customFormat="1" ht="58" x14ac:dyDescent="0.35">
      <c r="B32" s="120"/>
      <c r="C32" s="130"/>
      <c r="D32" s="108"/>
      <c r="E32" s="108"/>
      <c r="F32" s="108"/>
      <c r="G32" s="108"/>
      <c r="H32" s="108"/>
      <c r="I32" s="108"/>
      <c r="J32" s="41" t="s">
        <v>140</v>
      </c>
      <c r="K32" s="23" t="s">
        <v>141</v>
      </c>
      <c r="L32" s="42" t="s">
        <v>142</v>
      </c>
      <c r="M32" s="43">
        <v>100</v>
      </c>
      <c r="N32" s="108"/>
      <c r="O32" s="108"/>
      <c r="P32" s="108"/>
      <c r="Q32" s="108"/>
      <c r="R32" s="108"/>
      <c r="S32" s="108"/>
      <c r="T32" s="105"/>
      <c r="U32" s="105"/>
      <c r="V32" s="105"/>
      <c r="W32" s="105"/>
      <c r="X32" s="105"/>
      <c r="Y32" s="105"/>
      <c r="Z32" s="105"/>
      <c r="AA32" s="105"/>
      <c r="AB32" s="105"/>
      <c r="AC32" s="114"/>
      <c r="AD32" s="114"/>
      <c r="AE32" s="105"/>
      <c r="AF32" s="114"/>
      <c r="AG32" s="114"/>
      <c r="AH32" s="127"/>
      <c r="AI32" s="127"/>
      <c r="AJ32" s="127"/>
      <c r="AK32" s="40"/>
      <c r="AL32" s="44"/>
    </row>
    <row r="33" spans="1:38" s="20" customFormat="1" ht="116" x14ac:dyDescent="0.35">
      <c r="B33" s="121"/>
      <c r="C33" s="131"/>
      <c r="D33" s="109"/>
      <c r="E33" s="109"/>
      <c r="F33" s="109"/>
      <c r="G33" s="109"/>
      <c r="H33" s="109"/>
      <c r="I33" s="109"/>
      <c r="J33" s="41" t="s">
        <v>143</v>
      </c>
      <c r="K33" s="23" t="s">
        <v>144</v>
      </c>
      <c r="L33" s="42" t="s">
        <v>145</v>
      </c>
      <c r="M33" s="43">
        <v>100</v>
      </c>
      <c r="N33" s="109"/>
      <c r="O33" s="109"/>
      <c r="P33" s="109"/>
      <c r="Q33" s="109"/>
      <c r="R33" s="109"/>
      <c r="S33" s="109"/>
      <c r="T33" s="106"/>
      <c r="U33" s="106"/>
      <c r="V33" s="106"/>
      <c r="W33" s="106"/>
      <c r="X33" s="106"/>
      <c r="Y33" s="106"/>
      <c r="Z33" s="106"/>
      <c r="AA33" s="106"/>
      <c r="AB33" s="106"/>
      <c r="AC33" s="115"/>
      <c r="AD33" s="115"/>
      <c r="AE33" s="106"/>
      <c r="AF33" s="115"/>
      <c r="AG33" s="115"/>
      <c r="AH33" s="128"/>
      <c r="AI33" s="128"/>
      <c r="AJ33" s="128"/>
      <c r="AK33" s="44"/>
      <c r="AL33" s="44"/>
    </row>
    <row r="34" spans="1:38" s="20" customFormat="1" ht="105" customHeight="1" x14ac:dyDescent="0.35">
      <c r="A34" s="35"/>
      <c r="B34" s="119" t="s">
        <v>146</v>
      </c>
      <c r="C34" s="123" t="s">
        <v>147</v>
      </c>
      <c r="D34" s="107" t="s">
        <v>132</v>
      </c>
      <c r="E34" s="107" t="s">
        <v>133</v>
      </c>
      <c r="F34" s="107" t="s">
        <v>148</v>
      </c>
      <c r="G34" s="107" t="s">
        <v>135</v>
      </c>
      <c r="H34" s="107" t="s">
        <v>93</v>
      </c>
      <c r="I34" s="107" t="s">
        <v>93</v>
      </c>
      <c r="J34" s="45" t="s">
        <v>149</v>
      </c>
      <c r="K34" s="23" t="s">
        <v>150</v>
      </c>
      <c r="L34" s="42" t="s">
        <v>151</v>
      </c>
      <c r="M34" s="43">
        <v>100</v>
      </c>
      <c r="N34" s="107" t="s">
        <v>97</v>
      </c>
      <c r="O34" s="107" t="s">
        <v>98</v>
      </c>
      <c r="P34" s="107" t="s">
        <v>99</v>
      </c>
      <c r="Q34" s="107" t="s">
        <v>100</v>
      </c>
      <c r="R34" s="107" t="s">
        <v>101</v>
      </c>
      <c r="S34" s="107" t="s">
        <v>102</v>
      </c>
      <c r="T34" s="104">
        <f>U34+U40+U44</f>
        <v>3603594</v>
      </c>
      <c r="U34" s="104">
        <f>V34+Y34</f>
        <v>394285</v>
      </c>
      <c r="V34" s="104">
        <f>365500</f>
        <v>365500</v>
      </c>
      <c r="W34" s="104"/>
      <c r="X34" s="104"/>
      <c r="Y34" s="104">
        <f>28785</f>
        <v>28785</v>
      </c>
      <c r="Z34" s="104"/>
      <c r="AA34" s="104"/>
      <c r="AB34" s="104">
        <f>35715</f>
        <v>35715</v>
      </c>
      <c r="AC34" s="113" t="s">
        <v>103</v>
      </c>
      <c r="AD34" s="113"/>
      <c r="AE34" s="104">
        <f>U34</f>
        <v>394285</v>
      </c>
      <c r="AF34" s="113"/>
      <c r="AG34" s="113"/>
      <c r="AH34" s="126">
        <v>45170</v>
      </c>
      <c r="AI34" s="126">
        <v>45231</v>
      </c>
      <c r="AJ34" s="126"/>
      <c r="AK34" s="25"/>
      <c r="AL34" s="25"/>
    </row>
    <row r="35" spans="1:38" s="20" customFormat="1" ht="60" customHeight="1" x14ac:dyDescent="0.35">
      <c r="A35" s="35"/>
      <c r="B35" s="120"/>
      <c r="C35" s="124"/>
      <c r="D35" s="108"/>
      <c r="E35" s="108"/>
      <c r="F35" s="108"/>
      <c r="G35" s="108"/>
      <c r="H35" s="108"/>
      <c r="I35" s="108"/>
      <c r="J35" s="45" t="s">
        <v>104</v>
      </c>
      <c r="K35" s="23" t="s">
        <v>152</v>
      </c>
      <c r="L35" s="42" t="s">
        <v>138</v>
      </c>
      <c r="M35" s="43">
        <v>2105</v>
      </c>
      <c r="N35" s="108"/>
      <c r="O35" s="108"/>
      <c r="P35" s="108"/>
      <c r="Q35" s="108"/>
      <c r="R35" s="108"/>
      <c r="S35" s="108"/>
      <c r="T35" s="105"/>
      <c r="U35" s="105"/>
      <c r="V35" s="105"/>
      <c r="W35" s="105"/>
      <c r="X35" s="105"/>
      <c r="Y35" s="105"/>
      <c r="Z35" s="105"/>
      <c r="AA35" s="105"/>
      <c r="AB35" s="105"/>
      <c r="AC35" s="114"/>
      <c r="AD35" s="114"/>
      <c r="AE35" s="105"/>
      <c r="AF35" s="114"/>
      <c r="AG35" s="114"/>
      <c r="AH35" s="127"/>
      <c r="AI35" s="127"/>
      <c r="AJ35" s="127"/>
      <c r="AK35" s="25"/>
      <c r="AL35" s="25"/>
    </row>
    <row r="36" spans="1:38" s="20" customFormat="1" ht="90" customHeight="1" x14ac:dyDescent="0.35">
      <c r="A36" s="35"/>
      <c r="B36" s="120"/>
      <c r="C36" s="124"/>
      <c r="D36" s="108"/>
      <c r="E36" s="108"/>
      <c r="F36" s="108"/>
      <c r="G36" s="108"/>
      <c r="H36" s="108"/>
      <c r="I36" s="108"/>
      <c r="J36" s="45" t="s">
        <v>153</v>
      </c>
      <c r="K36" s="23" t="s">
        <v>154</v>
      </c>
      <c r="L36" s="42" t="s">
        <v>142</v>
      </c>
      <c r="M36" s="43">
        <v>5</v>
      </c>
      <c r="N36" s="108"/>
      <c r="O36" s="108"/>
      <c r="P36" s="108"/>
      <c r="Q36" s="108"/>
      <c r="R36" s="108"/>
      <c r="S36" s="108"/>
      <c r="T36" s="105"/>
      <c r="U36" s="105"/>
      <c r="V36" s="105"/>
      <c r="W36" s="105"/>
      <c r="X36" s="105"/>
      <c r="Y36" s="105"/>
      <c r="Z36" s="105"/>
      <c r="AA36" s="105"/>
      <c r="AB36" s="105"/>
      <c r="AC36" s="114"/>
      <c r="AD36" s="114"/>
      <c r="AE36" s="105"/>
      <c r="AF36" s="114"/>
      <c r="AG36" s="114"/>
      <c r="AH36" s="127"/>
      <c r="AI36" s="127"/>
      <c r="AJ36" s="127"/>
      <c r="AK36" s="26"/>
      <c r="AL36" s="25"/>
    </row>
    <row r="37" spans="1:38" s="20" customFormat="1" ht="45" customHeight="1" x14ac:dyDescent="0.35">
      <c r="A37" s="35"/>
      <c r="B37" s="120"/>
      <c r="C37" s="124"/>
      <c r="D37" s="108"/>
      <c r="E37" s="108"/>
      <c r="F37" s="108"/>
      <c r="G37" s="108"/>
      <c r="H37" s="108"/>
      <c r="I37" s="108"/>
      <c r="J37" s="45" t="s">
        <v>155</v>
      </c>
      <c r="K37" s="23" t="s">
        <v>108</v>
      </c>
      <c r="L37" s="42" t="s">
        <v>145</v>
      </c>
      <c r="M37" s="43">
        <v>2610</v>
      </c>
      <c r="N37" s="108"/>
      <c r="O37" s="108"/>
      <c r="P37" s="108"/>
      <c r="Q37" s="108"/>
      <c r="R37" s="108"/>
      <c r="S37" s="108"/>
      <c r="T37" s="105"/>
      <c r="U37" s="105"/>
      <c r="V37" s="105"/>
      <c r="W37" s="105"/>
      <c r="X37" s="105"/>
      <c r="Y37" s="105"/>
      <c r="Z37" s="105"/>
      <c r="AA37" s="105"/>
      <c r="AB37" s="105"/>
      <c r="AC37" s="114"/>
      <c r="AD37" s="114"/>
      <c r="AE37" s="105"/>
      <c r="AF37" s="114"/>
      <c r="AG37" s="114"/>
      <c r="AH37" s="127"/>
      <c r="AI37" s="127"/>
      <c r="AJ37" s="127"/>
      <c r="AK37" s="25"/>
      <c r="AL37" s="25"/>
    </row>
    <row r="38" spans="1:38" s="20" customFormat="1" ht="75" customHeight="1" x14ac:dyDescent="0.35">
      <c r="A38" s="35"/>
      <c r="B38" s="120"/>
      <c r="C38" s="124"/>
      <c r="D38" s="108"/>
      <c r="E38" s="108"/>
      <c r="F38" s="108"/>
      <c r="G38" s="108"/>
      <c r="H38" s="108"/>
      <c r="I38" s="108"/>
      <c r="J38" s="41" t="s">
        <v>156</v>
      </c>
      <c r="K38" s="23" t="s">
        <v>157</v>
      </c>
      <c r="L38" s="42" t="s">
        <v>158</v>
      </c>
      <c r="M38" s="43">
        <v>200</v>
      </c>
      <c r="N38" s="108"/>
      <c r="O38" s="108"/>
      <c r="P38" s="108"/>
      <c r="Q38" s="108"/>
      <c r="R38" s="108"/>
      <c r="S38" s="108"/>
      <c r="T38" s="105"/>
      <c r="U38" s="105"/>
      <c r="V38" s="105"/>
      <c r="W38" s="105"/>
      <c r="X38" s="105"/>
      <c r="Y38" s="105"/>
      <c r="Z38" s="105"/>
      <c r="AA38" s="105"/>
      <c r="AB38" s="105"/>
      <c r="AC38" s="114"/>
      <c r="AD38" s="114"/>
      <c r="AE38" s="105"/>
      <c r="AF38" s="114"/>
      <c r="AG38" s="114"/>
      <c r="AH38" s="127"/>
      <c r="AI38" s="127"/>
      <c r="AJ38" s="127"/>
      <c r="AK38" s="44"/>
      <c r="AL38" s="44"/>
    </row>
    <row r="39" spans="1:38" s="20" customFormat="1" ht="30" customHeight="1" x14ac:dyDescent="0.35">
      <c r="B39" s="120"/>
      <c r="C39" s="124"/>
      <c r="D39" s="108"/>
      <c r="E39" s="108"/>
      <c r="F39" s="109"/>
      <c r="G39" s="108"/>
      <c r="H39" s="109"/>
      <c r="I39" s="109"/>
      <c r="J39" s="41" t="s">
        <v>159</v>
      </c>
      <c r="K39" s="23" t="s">
        <v>160</v>
      </c>
      <c r="L39" s="42" t="s">
        <v>142</v>
      </c>
      <c r="M39" s="43">
        <v>5</v>
      </c>
      <c r="N39" s="109"/>
      <c r="O39" s="109"/>
      <c r="P39" s="108"/>
      <c r="Q39" s="108"/>
      <c r="R39" s="108"/>
      <c r="S39" s="108"/>
      <c r="T39" s="105"/>
      <c r="U39" s="106"/>
      <c r="V39" s="106"/>
      <c r="W39" s="106"/>
      <c r="X39" s="106"/>
      <c r="Y39" s="106"/>
      <c r="Z39" s="106"/>
      <c r="AA39" s="106"/>
      <c r="AB39" s="106"/>
      <c r="AC39" s="115"/>
      <c r="AD39" s="115"/>
      <c r="AE39" s="106"/>
      <c r="AF39" s="114"/>
      <c r="AG39" s="114"/>
      <c r="AH39" s="127"/>
      <c r="AI39" s="127"/>
      <c r="AJ39" s="127"/>
      <c r="AK39" s="44"/>
      <c r="AL39" s="44"/>
    </row>
    <row r="40" spans="1:38" s="20" customFormat="1" ht="47.25" customHeight="1" x14ac:dyDescent="0.35">
      <c r="B40" s="120"/>
      <c r="C40" s="124"/>
      <c r="D40" s="108"/>
      <c r="E40" s="108"/>
      <c r="F40" s="107" t="s">
        <v>161</v>
      </c>
      <c r="G40" s="108"/>
      <c r="H40" s="107" t="s">
        <v>93</v>
      </c>
      <c r="I40" s="107" t="s">
        <v>93</v>
      </c>
      <c r="J40" s="45" t="s">
        <v>149</v>
      </c>
      <c r="K40" s="23" t="s">
        <v>150</v>
      </c>
      <c r="L40" s="42" t="s">
        <v>151</v>
      </c>
      <c r="M40" s="43">
        <v>8.5</v>
      </c>
      <c r="N40" s="107" t="s">
        <v>97</v>
      </c>
      <c r="O40" s="107" t="s">
        <v>117</v>
      </c>
      <c r="P40" s="108"/>
      <c r="Q40" s="108"/>
      <c r="R40" s="108"/>
      <c r="S40" s="108"/>
      <c r="T40" s="105"/>
      <c r="U40" s="104">
        <f>V40+Y40</f>
        <v>275083</v>
      </c>
      <c r="V40" s="104">
        <f>255000</f>
        <v>255000</v>
      </c>
      <c r="W40" s="104"/>
      <c r="X40" s="104"/>
      <c r="Y40" s="104">
        <f>20083</f>
        <v>20083</v>
      </c>
      <c r="Z40" s="104"/>
      <c r="AA40" s="104"/>
      <c r="AB40" s="104">
        <f>24915</f>
        <v>24915</v>
      </c>
      <c r="AC40" s="113" t="s">
        <v>103</v>
      </c>
      <c r="AD40" s="113"/>
      <c r="AE40" s="104">
        <f>U40</f>
        <v>275083</v>
      </c>
      <c r="AF40" s="114"/>
      <c r="AG40" s="114"/>
      <c r="AH40" s="127"/>
      <c r="AI40" s="127"/>
      <c r="AJ40" s="127"/>
      <c r="AK40" s="44"/>
      <c r="AL40" s="44"/>
    </row>
    <row r="41" spans="1:38" s="20" customFormat="1" ht="47.25" customHeight="1" x14ac:dyDescent="0.35">
      <c r="B41" s="120"/>
      <c r="C41" s="124"/>
      <c r="D41" s="108"/>
      <c r="E41" s="108"/>
      <c r="F41" s="108"/>
      <c r="G41" s="108"/>
      <c r="H41" s="108"/>
      <c r="I41" s="108"/>
      <c r="J41" s="45" t="s">
        <v>104</v>
      </c>
      <c r="K41" s="23" t="s">
        <v>152</v>
      </c>
      <c r="L41" s="42" t="s">
        <v>138</v>
      </c>
      <c r="M41" s="43">
        <v>240</v>
      </c>
      <c r="N41" s="108"/>
      <c r="O41" s="108"/>
      <c r="P41" s="108"/>
      <c r="Q41" s="108"/>
      <c r="R41" s="108"/>
      <c r="S41" s="108"/>
      <c r="T41" s="105"/>
      <c r="U41" s="105"/>
      <c r="V41" s="105"/>
      <c r="W41" s="105"/>
      <c r="X41" s="105"/>
      <c r="Y41" s="105"/>
      <c r="Z41" s="105"/>
      <c r="AA41" s="105"/>
      <c r="AB41" s="105"/>
      <c r="AC41" s="114"/>
      <c r="AD41" s="114"/>
      <c r="AE41" s="105"/>
      <c r="AF41" s="114"/>
      <c r="AG41" s="114"/>
      <c r="AH41" s="127"/>
      <c r="AI41" s="127"/>
      <c r="AJ41" s="127"/>
      <c r="AK41" s="40"/>
      <c r="AL41" s="44"/>
    </row>
    <row r="42" spans="1:38" s="20" customFormat="1" ht="56.25" customHeight="1" x14ac:dyDescent="0.35">
      <c r="B42" s="120"/>
      <c r="C42" s="124"/>
      <c r="D42" s="108"/>
      <c r="E42" s="108"/>
      <c r="F42" s="108"/>
      <c r="G42" s="108"/>
      <c r="H42" s="108"/>
      <c r="I42" s="108"/>
      <c r="J42" s="45" t="s">
        <v>153</v>
      </c>
      <c r="K42" s="23" t="s">
        <v>154</v>
      </c>
      <c r="L42" s="42" t="s">
        <v>142</v>
      </c>
      <c r="M42" s="43">
        <v>1</v>
      </c>
      <c r="N42" s="108"/>
      <c r="O42" s="108"/>
      <c r="P42" s="108"/>
      <c r="Q42" s="108"/>
      <c r="R42" s="108"/>
      <c r="S42" s="108"/>
      <c r="T42" s="105"/>
      <c r="U42" s="105"/>
      <c r="V42" s="105"/>
      <c r="W42" s="105"/>
      <c r="X42" s="105"/>
      <c r="Y42" s="105"/>
      <c r="Z42" s="105"/>
      <c r="AA42" s="105"/>
      <c r="AB42" s="105"/>
      <c r="AC42" s="114"/>
      <c r="AD42" s="114"/>
      <c r="AE42" s="105"/>
      <c r="AF42" s="114"/>
      <c r="AG42" s="114"/>
      <c r="AH42" s="127"/>
      <c r="AI42" s="127"/>
      <c r="AJ42" s="127"/>
      <c r="AK42" s="44"/>
      <c r="AL42" s="44"/>
    </row>
    <row r="43" spans="1:38" s="20" customFormat="1" ht="30" customHeight="1" x14ac:dyDescent="0.35">
      <c r="B43" s="120"/>
      <c r="C43" s="124"/>
      <c r="D43" s="108"/>
      <c r="E43" s="108"/>
      <c r="F43" s="109"/>
      <c r="G43" s="108"/>
      <c r="H43" s="109"/>
      <c r="I43" s="109"/>
      <c r="J43" s="45" t="s">
        <v>155</v>
      </c>
      <c r="K43" s="23" t="s">
        <v>108</v>
      </c>
      <c r="L43" s="42" t="s">
        <v>145</v>
      </c>
      <c r="M43" s="43">
        <v>501</v>
      </c>
      <c r="N43" s="109"/>
      <c r="O43" s="109"/>
      <c r="P43" s="108"/>
      <c r="Q43" s="108"/>
      <c r="R43" s="108"/>
      <c r="S43" s="108"/>
      <c r="T43" s="105"/>
      <c r="U43" s="106"/>
      <c r="V43" s="106"/>
      <c r="W43" s="106"/>
      <c r="X43" s="106"/>
      <c r="Y43" s="106"/>
      <c r="Z43" s="106"/>
      <c r="AA43" s="106"/>
      <c r="AB43" s="106"/>
      <c r="AC43" s="115"/>
      <c r="AD43" s="115"/>
      <c r="AE43" s="106"/>
      <c r="AF43" s="114"/>
      <c r="AG43" s="114"/>
      <c r="AH43" s="127"/>
      <c r="AI43" s="127"/>
      <c r="AJ43" s="127"/>
      <c r="AK43" s="44"/>
      <c r="AL43" s="44"/>
    </row>
    <row r="44" spans="1:38" s="20" customFormat="1" ht="30" customHeight="1" x14ac:dyDescent="0.35">
      <c r="B44" s="120"/>
      <c r="C44" s="124"/>
      <c r="D44" s="108"/>
      <c r="E44" s="108"/>
      <c r="F44" s="107" t="s">
        <v>162</v>
      </c>
      <c r="G44" s="108"/>
      <c r="H44" s="107" t="s">
        <v>93</v>
      </c>
      <c r="I44" s="107" t="s">
        <v>93</v>
      </c>
      <c r="J44" s="41" t="s">
        <v>156</v>
      </c>
      <c r="K44" s="23" t="s">
        <v>157</v>
      </c>
      <c r="L44" s="42" t="s">
        <v>158</v>
      </c>
      <c r="M44" s="43">
        <v>40</v>
      </c>
      <c r="N44" s="107" t="s">
        <v>97</v>
      </c>
      <c r="O44" s="107" t="s">
        <v>119</v>
      </c>
      <c r="P44" s="108"/>
      <c r="Q44" s="108"/>
      <c r="R44" s="108"/>
      <c r="S44" s="108"/>
      <c r="T44" s="105"/>
      <c r="U44" s="104">
        <f>V44+Y44</f>
        <v>2934226</v>
      </c>
      <c r="V44" s="104">
        <f>2720000</f>
        <v>2720000</v>
      </c>
      <c r="W44" s="104"/>
      <c r="X44" s="104"/>
      <c r="Y44" s="104">
        <f>214226</f>
        <v>214226</v>
      </c>
      <c r="Z44" s="104"/>
      <c r="AA44" s="104"/>
      <c r="AB44" s="104">
        <f>265774</f>
        <v>265774</v>
      </c>
      <c r="AC44" s="113" t="s">
        <v>103</v>
      </c>
      <c r="AD44" s="113"/>
      <c r="AE44" s="104">
        <f>U44</f>
        <v>2934226</v>
      </c>
      <c r="AF44" s="114"/>
      <c r="AG44" s="114"/>
      <c r="AH44" s="127"/>
      <c r="AI44" s="127"/>
      <c r="AJ44" s="127"/>
      <c r="AK44" s="44"/>
      <c r="AL44" s="44"/>
    </row>
    <row r="45" spans="1:38" s="20" customFormat="1" ht="30" customHeight="1" x14ac:dyDescent="0.35">
      <c r="B45" s="120"/>
      <c r="C45" s="124"/>
      <c r="D45" s="108"/>
      <c r="E45" s="108"/>
      <c r="F45" s="108"/>
      <c r="G45" s="108"/>
      <c r="H45" s="108"/>
      <c r="I45" s="108"/>
      <c r="J45" s="41" t="s">
        <v>159</v>
      </c>
      <c r="K45" s="23" t="s">
        <v>160</v>
      </c>
      <c r="L45" s="42" t="s">
        <v>142</v>
      </c>
      <c r="M45" s="43">
        <v>2</v>
      </c>
      <c r="N45" s="108"/>
      <c r="O45" s="108"/>
      <c r="P45" s="108"/>
      <c r="Q45" s="108"/>
      <c r="R45" s="108"/>
      <c r="S45" s="108"/>
      <c r="T45" s="105"/>
      <c r="U45" s="105"/>
      <c r="V45" s="105"/>
      <c r="W45" s="105"/>
      <c r="X45" s="105"/>
      <c r="Y45" s="105"/>
      <c r="Z45" s="105"/>
      <c r="AA45" s="105"/>
      <c r="AB45" s="105"/>
      <c r="AC45" s="114"/>
      <c r="AD45" s="114"/>
      <c r="AE45" s="105"/>
      <c r="AF45" s="114"/>
      <c r="AG45" s="114"/>
      <c r="AH45" s="127"/>
      <c r="AI45" s="127"/>
      <c r="AJ45" s="127"/>
      <c r="AK45" s="40"/>
      <c r="AL45" s="44"/>
    </row>
    <row r="46" spans="1:38" s="20" customFormat="1" ht="30" customHeight="1" x14ac:dyDescent="0.35">
      <c r="B46" s="120"/>
      <c r="C46" s="124"/>
      <c r="D46" s="108"/>
      <c r="E46" s="108"/>
      <c r="F46" s="108"/>
      <c r="G46" s="108"/>
      <c r="H46" s="108"/>
      <c r="I46" s="108"/>
      <c r="J46" s="41" t="s">
        <v>136</v>
      </c>
      <c r="K46" s="23" t="s">
        <v>137</v>
      </c>
      <c r="L46" s="42" t="s">
        <v>138</v>
      </c>
      <c r="M46" s="43">
        <v>45</v>
      </c>
      <c r="N46" s="108"/>
      <c r="O46" s="108"/>
      <c r="P46" s="108"/>
      <c r="Q46" s="108"/>
      <c r="R46" s="108"/>
      <c r="S46" s="108"/>
      <c r="T46" s="105"/>
      <c r="U46" s="105"/>
      <c r="V46" s="105"/>
      <c r="W46" s="105"/>
      <c r="X46" s="105"/>
      <c r="Y46" s="105"/>
      <c r="Z46" s="105"/>
      <c r="AA46" s="105"/>
      <c r="AB46" s="105"/>
      <c r="AC46" s="114"/>
      <c r="AD46" s="114"/>
      <c r="AE46" s="105"/>
      <c r="AF46" s="114"/>
      <c r="AG46" s="114"/>
      <c r="AH46" s="127"/>
      <c r="AI46" s="127"/>
      <c r="AJ46" s="127"/>
      <c r="AK46" s="44"/>
      <c r="AL46" s="44"/>
    </row>
    <row r="47" spans="1:38" s="20" customFormat="1" ht="30" customHeight="1" x14ac:dyDescent="0.35">
      <c r="B47" s="120"/>
      <c r="C47" s="124"/>
      <c r="D47" s="108"/>
      <c r="E47" s="108"/>
      <c r="F47" s="108"/>
      <c r="G47" s="108"/>
      <c r="H47" s="108"/>
      <c r="I47" s="108"/>
      <c r="J47" s="41" t="s">
        <v>140</v>
      </c>
      <c r="K47" s="23" t="s">
        <v>141</v>
      </c>
      <c r="L47" s="42" t="s">
        <v>142</v>
      </c>
      <c r="M47" s="43">
        <v>45</v>
      </c>
      <c r="N47" s="108"/>
      <c r="O47" s="108"/>
      <c r="P47" s="108"/>
      <c r="Q47" s="108"/>
      <c r="R47" s="108"/>
      <c r="S47" s="108"/>
      <c r="T47" s="105"/>
      <c r="U47" s="105"/>
      <c r="V47" s="105"/>
      <c r="W47" s="105"/>
      <c r="X47" s="105"/>
      <c r="Y47" s="105"/>
      <c r="Z47" s="105"/>
      <c r="AA47" s="105"/>
      <c r="AB47" s="105"/>
      <c r="AC47" s="114"/>
      <c r="AD47" s="114"/>
      <c r="AE47" s="105"/>
      <c r="AF47" s="114"/>
      <c r="AG47" s="114"/>
      <c r="AH47" s="127"/>
      <c r="AI47" s="127"/>
      <c r="AJ47" s="127"/>
      <c r="AK47" s="44"/>
      <c r="AL47" s="44"/>
    </row>
    <row r="48" spans="1:38" s="20" customFormat="1" ht="30" customHeight="1" x14ac:dyDescent="0.35">
      <c r="B48" s="121"/>
      <c r="C48" s="125"/>
      <c r="D48" s="109"/>
      <c r="E48" s="109"/>
      <c r="F48" s="109"/>
      <c r="G48" s="109"/>
      <c r="H48" s="109"/>
      <c r="I48" s="109"/>
      <c r="J48" s="41" t="s">
        <v>143</v>
      </c>
      <c r="K48" s="23" t="s">
        <v>144</v>
      </c>
      <c r="L48" s="42" t="s">
        <v>145</v>
      </c>
      <c r="M48" s="43">
        <v>45</v>
      </c>
      <c r="N48" s="109"/>
      <c r="O48" s="109"/>
      <c r="P48" s="109"/>
      <c r="Q48" s="109"/>
      <c r="R48" s="109"/>
      <c r="S48" s="109"/>
      <c r="T48" s="106"/>
      <c r="U48" s="106"/>
      <c r="V48" s="106"/>
      <c r="W48" s="106"/>
      <c r="X48" s="106"/>
      <c r="Y48" s="106"/>
      <c r="Z48" s="106"/>
      <c r="AA48" s="106"/>
      <c r="AB48" s="106"/>
      <c r="AC48" s="115"/>
      <c r="AD48" s="115"/>
      <c r="AE48" s="106"/>
      <c r="AF48" s="115"/>
      <c r="AG48" s="115"/>
      <c r="AH48" s="128"/>
      <c r="AI48" s="128"/>
      <c r="AJ48" s="128"/>
      <c r="AK48" s="44"/>
      <c r="AL48" s="44"/>
    </row>
    <row r="49" spans="2:39" s="20" customFormat="1" ht="30" customHeight="1" x14ac:dyDescent="0.35">
      <c r="B49" s="119" t="s">
        <v>163</v>
      </c>
      <c r="C49" s="123" t="s">
        <v>164</v>
      </c>
      <c r="D49" s="107" t="s">
        <v>132</v>
      </c>
      <c r="E49" s="107" t="s">
        <v>133</v>
      </c>
      <c r="F49" s="107" t="s">
        <v>165</v>
      </c>
      <c r="G49" s="107" t="s">
        <v>135</v>
      </c>
      <c r="H49" s="107" t="s">
        <v>93</v>
      </c>
      <c r="I49" s="107" t="s">
        <v>93</v>
      </c>
      <c r="J49" s="45" t="s">
        <v>149</v>
      </c>
      <c r="K49" s="23" t="s">
        <v>150</v>
      </c>
      <c r="L49" s="42" t="s">
        <v>151</v>
      </c>
      <c r="M49" s="43">
        <v>11.5</v>
      </c>
      <c r="N49" s="107" t="s">
        <v>97</v>
      </c>
      <c r="O49" s="107" t="s">
        <v>123</v>
      </c>
      <c r="P49" s="107" t="s">
        <v>99</v>
      </c>
      <c r="Q49" s="107" t="s">
        <v>100</v>
      </c>
      <c r="R49" s="107" t="s">
        <v>101</v>
      </c>
      <c r="S49" s="107" t="s">
        <v>102</v>
      </c>
      <c r="T49" s="116">
        <f>U49+U55</f>
        <v>5309709</v>
      </c>
      <c r="U49" s="104">
        <f>V49+Y49</f>
        <v>1078758</v>
      </c>
      <c r="V49" s="104">
        <f>1000000</f>
        <v>1000000</v>
      </c>
      <c r="W49" s="104"/>
      <c r="X49" s="104"/>
      <c r="Y49" s="104">
        <f>78758</f>
        <v>78758</v>
      </c>
      <c r="Z49" s="104"/>
      <c r="AA49" s="104"/>
      <c r="AB49" s="104">
        <f>97714</f>
        <v>97714</v>
      </c>
      <c r="AC49" s="113" t="s">
        <v>103</v>
      </c>
      <c r="AD49" s="113"/>
      <c r="AE49" s="104">
        <f>U49</f>
        <v>1078758</v>
      </c>
      <c r="AF49" s="113"/>
      <c r="AG49" s="113"/>
      <c r="AH49" s="101">
        <v>45200</v>
      </c>
      <c r="AI49" s="101">
        <v>45261</v>
      </c>
      <c r="AJ49" s="101"/>
      <c r="AK49" s="44"/>
      <c r="AL49" s="44"/>
    </row>
    <row r="50" spans="2:39" s="20" customFormat="1" ht="30" customHeight="1" x14ac:dyDescent="0.35">
      <c r="B50" s="120"/>
      <c r="C50" s="124"/>
      <c r="D50" s="108"/>
      <c r="E50" s="108"/>
      <c r="F50" s="108"/>
      <c r="G50" s="108"/>
      <c r="H50" s="108"/>
      <c r="I50" s="108"/>
      <c r="J50" s="45" t="s">
        <v>104</v>
      </c>
      <c r="K50" s="23" t="s">
        <v>152</v>
      </c>
      <c r="L50" s="42" t="s">
        <v>138</v>
      </c>
      <c r="M50" s="43">
        <v>687</v>
      </c>
      <c r="N50" s="108"/>
      <c r="O50" s="108"/>
      <c r="P50" s="108"/>
      <c r="Q50" s="108"/>
      <c r="R50" s="108"/>
      <c r="S50" s="108"/>
      <c r="T50" s="117"/>
      <c r="U50" s="105"/>
      <c r="V50" s="105"/>
      <c r="W50" s="105"/>
      <c r="X50" s="105"/>
      <c r="Y50" s="105"/>
      <c r="Z50" s="105"/>
      <c r="AA50" s="105"/>
      <c r="AB50" s="105"/>
      <c r="AC50" s="114"/>
      <c r="AD50" s="114"/>
      <c r="AE50" s="105"/>
      <c r="AF50" s="114"/>
      <c r="AG50" s="114"/>
      <c r="AH50" s="102"/>
      <c r="AI50" s="102"/>
      <c r="AJ50" s="102"/>
      <c r="AK50" s="44"/>
      <c r="AL50" s="44"/>
    </row>
    <row r="51" spans="2:39" s="20" customFormat="1" ht="30" customHeight="1" x14ac:dyDescent="0.35">
      <c r="B51" s="120"/>
      <c r="C51" s="124"/>
      <c r="D51" s="108"/>
      <c r="E51" s="108"/>
      <c r="F51" s="108"/>
      <c r="G51" s="108"/>
      <c r="H51" s="108"/>
      <c r="I51" s="108"/>
      <c r="J51" s="45" t="s">
        <v>153</v>
      </c>
      <c r="K51" s="23" t="s">
        <v>154</v>
      </c>
      <c r="L51" s="42" t="s">
        <v>142</v>
      </c>
      <c r="M51" s="43">
        <v>2</v>
      </c>
      <c r="N51" s="108"/>
      <c r="O51" s="108"/>
      <c r="P51" s="108"/>
      <c r="Q51" s="108"/>
      <c r="R51" s="108"/>
      <c r="S51" s="108"/>
      <c r="T51" s="117"/>
      <c r="U51" s="105"/>
      <c r="V51" s="105"/>
      <c r="W51" s="105"/>
      <c r="X51" s="105"/>
      <c r="Y51" s="105"/>
      <c r="Z51" s="105"/>
      <c r="AA51" s="105"/>
      <c r="AB51" s="105"/>
      <c r="AC51" s="114"/>
      <c r="AD51" s="114"/>
      <c r="AE51" s="105"/>
      <c r="AF51" s="114"/>
      <c r="AG51" s="114"/>
      <c r="AH51" s="102"/>
      <c r="AI51" s="102"/>
      <c r="AJ51" s="102"/>
      <c r="AK51" s="40"/>
      <c r="AL51" s="44"/>
    </row>
    <row r="52" spans="2:39" s="20" customFormat="1" ht="30" customHeight="1" x14ac:dyDescent="0.35">
      <c r="B52" s="120"/>
      <c r="C52" s="124"/>
      <c r="D52" s="108"/>
      <c r="E52" s="108"/>
      <c r="F52" s="108"/>
      <c r="G52" s="108"/>
      <c r="H52" s="108"/>
      <c r="I52" s="108"/>
      <c r="J52" s="45" t="s">
        <v>155</v>
      </c>
      <c r="K52" s="23" t="s">
        <v>108</v>
      </c>
      <c r="L52" s="42" t="s">
        <v>145</v>
      </c>
      <c r="M52" s="43">
        <v>1334</v>
      </c>
      <c r="N52" s="108"/>
      <c r="O52" s="108"/>
      <c r="P52" s="108"/>
      <c r="Q52" s="108"/>
      <c r="R52" s="108"/>
      <c r="S52" s="108"/>
      <c r="T52" s="117"/>
      <c r="U52" s="105"/>
      <c r="V52" s="105"/>
      <c r="W52" s="105"/>
      <c r="X52" s="105"/>
      <c r="Y52" s="105"/>
      <c r="Z52" s="105"/>
      <c r="AA52" s="105"/>
      <c r="AB52" s="105"/>
      <c r="AC52" s="114"/>
      <c r="AD52" s="114"/>
      <c r="AE52" s="105"/>
      <c r="AF52" s="114"/>
      <c r="AG52" s="114"/>
      <c r="AH52" s="102"/>
      <c r="AI52" s="102"/>
      <c r="AJ52" s="102"/>
      <c r="AK52" s="44"/>
      <c r="AL52" s="44"/>
    </row>
    <row r="53" spans="2:39" s="20" customFormat="1" ht="30" customHeight="1" x14ac:dyDescent="0.35">
      <c r="B53" s="120"/>
      <c r="C53" s="124"/>
      <c r="D53" s="108"/>
      <c r="E53" s="108"/>
      <c r="F53" s="108"/>
      <c r="G53" s="108"/>
      <c r="H53" s="108"/>
      <c r="I53" s="108"/>
      <c r="J53" s="41" t="s">
        <v>156</v>
      </c>
      <c r="K53" s="23" t="s">
        <v>157</v>
      </c>
      <c r="L53" s="42" t="s">
        <v>158</v>
      </c>
      <c r="M53" s="43">
        <v>100</v>
      </c>
      <c r="N53" s="108"/>
      <c r="O53" s="108"/>
      <c r="P53" s="108"/>
      <c r="Q53" s="108"/>
      <c r="R53" s="108"/>
      <c r="S53" s="108"/>
      <c r="T53" s="117"/>
      <c r="U53" s="105"/>
      <c r="V53" s="105"/>
      <c r="W53" s="105"/>
      <c r="X53" s="105"/>
      <c r="Y53" s="105"/>
      <c r="Z53" s="105"/>
      <c r="AA53" s="105"/>
      <c r="AB53" s="105"/>
      <c r="AC53" s="114"/>
      <c r="AD53" s="114"/>
      <c r="AE53" s="105"/>
      <c r="AF53" s="114"/>
      <c r="AG53" s="114"/>
      <c r="AH53" s="102"/>
      <c r="AI53" s="102"/>
      <c r="AJ53" s="102"/>
      <c r="AK53" s="44"/>
      <c r="AL53" s="44"/>
    </row>
    <row r="54" spans="2:39" s="20" customFormat="1" ht="30" customHeight="1" x14ac:dyDescent="0.35">
      <c r="B54" s="120"/>
      <c r="C54" s="124"/>
      <c r="D54" s="108"/>
      <c r="E54" s="108"/>
      <c r="F54" s="109"/>
      <c r="G54" s="108"/>
      <c r="H54" s="109"/>
      <c r="I54" s="109"/>
      <c r="J54" s="41" t="s">
        <v>159</v>
      </c>
      <c r="K54" s="23" t="s">
        <v>160</v>
      </c>
      <c r="L54" s="42" t="s">
        <v>142</v>
      </c>
      <c r="M54" s="43">
        <v>5</v>
      </c>
      <c r="N54" s="109"/>
      <c r="O54" s="109"/>
      <c r="P54" s="108"/>
      <c r="Q54" s="108"/>
      <c r="R54" s="108"/>
      <c r="S54" s="108"/>
      <c r="T54" s="117"/>
      <c r="U54" s="106"/>
      <c r="V54" s="106"/>
      <c r="W54" s="106"/>
      <c r="X54" s="106"/>
      <c r="Y54" s="106"/>
      <c r="Z54" s="106"/>
      <c r="AA54" s="106"/>
      <c r="AB54" s="106"/>
      <c r="AC54" s="115"/>
      <c r="AD54" s="115"/>
      <c r="AE54" s="106"/>
      <c r="AF54" s="114"/>
      <c r="AG54" s="114"/>
      <c r="AH54" s="102"/>
      <c r="AI54" s="102"/>
      <c r="AJ54" s="102"/>
      <c r="AK54" s="44"/>
      <c r="AL54" s="44"/>
    </row>
    <row r="55" spans="2:39" s="20" customFormat="1" ht="30" customHeight="1" x14ac:dyDescent="0.35">
      <c r="B55" s="120"/>
      <c r="C55" s="124"/>
      <c r="D55" s="108"/>
      <c r="E55" s="108"/>
      <c r="F55" s="107" t="s">
        <v>166</v>
      </c>
      <c r="G55" s="108"/>
      <c r="H55" s="107" t="s">
        <v>93</v>
      </c>
      <c r="I55" s="107" t="s">
        <v>93</v>
      </c>
      <c r="J55" s="45" t="s">
        <v>149</v>
      </c>
      <c r="K55" s="23" t="s">
        <v>150</v>
      </c>
      <c r="L55" s="42" t="s">
        <v>151</v>
      </c>
      <c r="M55" s="43">
        <v>37.5</v>
      </c>
      <c r="N55" s="107" t="s">
        <v>97</v>
      </c>
      <c r="O55" s="107" t="s">
        <v>125</v>
      </c>
      <c r="P55" s="108"/>
      <c r="Q55" s="108"/>
      <c r="R55" s="108"/>
      <c r="S55" s="108"/>
      <c r="T55" s="117"/>
      <c r="U55" s="104">
        <f>V55+Y55</f>
        <v>4230951</v>
      </c>
      <c r="V55" s="104">
        <f>3922054</f>
        <v>3922054</v>
      </c>
      <c r="W55" s="104"/>
      <c r="X55" s="104"/>
      <c r="Y55" s="104">
        <f>308897</f>
        <v>308897</v>
      </c>
      <c r="Z55" s="104"/>
      <c r="AA55" s="104"/>
      <c r="AB55" s="104">
        <f>383229</f>
        <v>383229</v>
      </c>
      <c r="AC55" s="113" t="s">
        <v>103</v>
      </c>
      <c r="AD55" s="113"/>
      <c r="AE55" s="104">
        <f>U55</f>
        <v>4230951</v>
      </c>
      <c r="AF55" s="114"/>
      <c r="AG55" s="114"/>
      <c r="AH55" s="102"/>
      <c r="AI55" s="102"/>
      <c r="AJ55" s="102"/>
      <c r="AK55" s="44"/>
      <c r="AL55" s="44"/>
    </row>
    <row r="56" spans="2:39" s="20" customFormat="1" ht="30" customHeight="1" x14ac:dyDescent="0.35">
      <c r="B56" s="120"/>
      <c r="C56" s="124"/>
      <c r="D56" s="108"/>
      <c r="E56" s="108"/>
      <c r="F56" s="108"/>
      <c r="G56" s="108"/>
      <c r="H56" s="108"/>
      <c r="I56" s="108"/>
      <c r="J56" s="45" t="s">
        <v>104</v>
      </c>
      <c r="K56" s="23" t="s">
        <v>152</v>
      </c>
      <c r="L56" s="42" t="s">
        <v>138</v>
      </c>
      <c r="M56" s="43">
        <v>720</v>
      </c>
      <c r="N56" s="108"/>
      <c r="O56" s="108"/>
      <c r="P56" s="108"/>
      <c r="Q56" s="108"/>
      <c r="R56" s="108"/>
      <c r="S56" s="108"/>
      <c r="T56" s="117"/>
      <c r="U56" s="105"/>
      <c r="V56" s="105"/>
      <c r="W56" s="105"/>
      <c r="X56" s="105"/>
      <c r="Y56" s="105"/>
      <c r="Z56" s="105"/>
      <c r="AA56" s="105"/>
      <c r="AB56" s="105"/>
      <c r="AC56" s="114"/>
      <c r="AD56" s="114"/>
      <c r="AE56" s="105"/>
      <c r="AF56" s="114"/>
      <c r="AG56" s="114"/>
      <c r="AH56" s="102"/>
      <c r="AI56" s="102"/>
      <c r="AJ56" s="102"/>
      <c r="AK56" s="40"/>
      <c r="AL56" s="44"/>
    </row>
    <row r="57" spans="2:39" s="20" customFormat="1" ht="30" customHeight="1" x14ac:dyDescent="0.35">
      <c r="B57" s="120"/>
      <c r="C57" s="124"/>
      <c r="D57" s="108"/>
      <c r="E57" s="108"/>
      <c r="F57" s="108"/>
      <c r="G57" s="108"/>
      <c r="H57" s="108"/>
      <c r="I57" s="108"/>
      <c r="J57" s="45" t="s">
        <v>153</v>
      </c>
      <c r="K57" s="23" t="s">
        <v>154</v>
      </c>
      <c r="L57" s="42" t="s">
        <v>142</v>
      </c>
      <c r="M57" s="43">
        <v>3</v>
      </c>
      <c r="N57" s="108"/>
      <c r="O57" s="108"/>
      <c r="P57" s="108"/>
      <c r="Q57" s="108"/>
      <c r="R57" s="108"/>
      <c r="S57" s="108"/>
      <c r="T57" s="117"/>
      <c r="U57" s="105"/>
      <c r="V57" s="105"/>
      <c r="W57" s="105"/>
      <c r="X57" s="105"/>
      <c r="Y57" s="105"/>
      <c r="Z57" s="105"/>
      <c r="AA57" s="105"/>
      <c r="AB57" s="105"/>
      <c r="AC57" s="114"/>
      <c r="AD57" s="114"/>
      <c r="AE57" s="105"/>
      <c r="AF57" s="114"/>
      <c r="AG57" s="114"/>
      <c r="AH57" s="102"/>
      <c r="AI57" s="102"/>
      <c r="AJ57" s="102"/>
      <c r="AK57" s="44"/>
      <c r="AL57" s="44"/>
    </row>
    <row r="58" spans="2:39" s="20" customFormat="1" ht="30" customHeight="1" x14ac:dyDescent="0.35">
      <c r="B58" s="120"/>
      <c r="C58" s="124"/>
      <c r="D58" s="108"/>
      <c r="E58" s="108"/>
      <c r="F58" s="108"/>
      <c r="G58" s="108"/>
      <c r="H58" s="108"/>
      <c r="I58" s="108"/>
      <c r="J58" s="45" t="s">
        <v>155</v>
      </c>
      <c r="K58" s="23" t="s">
        <v>108</v>
      </c>
      <c r="L58" s="42" t="s">
        <v>145</v>
      </c>
      <c r="M58" s="43">
        <v>1020</v>
      </c>
      <c r="N58" s="108"/>
      <c r="O58" s="108"/>
      <c r="P58" s="108"/>
      <c r="Q58" s="108"/>
      <c r="R58" s="108"/>
      <c r="S58" s="108"/>
      <c r="T58" s="117"/>
      <c r="U58" s="105"/>
      <c r="V58" s="105"/>
      <c r="W58" s="105"/>
      <c r="X58" s="105"/>
      <c r="Y58" s="105"/>
      <c r="Z58" s="105"/>
      <c r="AA58" s="105"/>
      <c r="AB58" s="105"/>
      <c r="AC58" s="114"/>
      <c r="AD58" s="114"/>
      <c r="AE58" s="105"/>
      <c r="AF58" s="114"/>
      <c r="AG58" s="114"/>
      <c r="AH58" s="102"/>
      <c r="AI58" s="102"/>
      <c r="AJ58" s="102"/>
      <c r="AK58" s="44"/>
      <c r="AL58" s="44"/>
    </row>
    <row r="59" spans="2:39" s="20" customFormat="1" ht="30" customHeight="1" x14ac:dyDescent="0.35">
      <c r="B59" s="120"/>
      <c r="C59" s="124"/>
      <c r="D59" s="108"/>
      <c r="E59" s="108"/>
      <c r="F59" s="108"/>
      <c r="G59" s="108"/>
      <c r="H59" s="108"/>
      <c r="I59" s="108"/>
      <c r="J59" s="41" t="s">
        <v>136</v>
      </c>
      <c r="K59" s="23" t="s">
        <v>137</v>
      </c>
      <c r="L59" s="42" t="s">
        <v>138</v>
      </c>
      <c r="M59" s="43">
        <v>130</v>
      </c>
      <c r="N59" s="108"/>
      <c r="O59" s="108"/>
      <c r="P59" s="108"/>
      <c r="Q59" s="108"/>
      <c r="R59" s="108"/>
      <c r="S59" s="108"/>
      <c r="T59" s="117"/>
      <c r="U59" s="105"/>
      <c r="V59" s="105"/>
      <c r="W59" s="105"/>
      <c r="X59" s="105"/>
      <c r="Y59" s="105"/>
      <c r="Z59" s="105"/>
      <c r="AA59" s="105"/>
      <c r="AB59" s="105"/>
      <c r="AC59" s="114"/>
      <c r="AD59" s="114"/>
      <c r="AE59" s="105"/>
      <c r="AF59" s="114"/>
      <c r="AG59" s="114"/>
      <c r="AH59" s="102"/>
      <c r="AI59" s="102"/>
      <c r="AJ59" s="102"/>
      <c r="AK59" s="44"/>
      <c r="AL59" s="44"/>
    </row>
    <row r="60" spans="2:39" s="20" customFormat="1" ht="30" customHeight="1" x14ac:dyDescent="0.35">
      <c r="B60" s="120"/>
      <c r="C60" s="124"/>
      <c r="D60" s="108"/>
      <c r="E60" s="108"/>
      <c r="F60" s="108"/>
      <c r="G60" s="108"/>
      <c r="H60" s="108"/>
      <c r="I60" s="108"/>
      <c r="J60" s="41" t="s">
        <v>140</v>
      </c>
      <c r="K60" s="23" t="s">
        <v>141</v>
      </c>
      <c r="L60" s="42" t="s">
        <v>142</v>
      </c>
      <c r="M60" s="43">
        <v>35</v>
      </c>
      <c r="N60" s="108"/>
      <c r="O60" s="108"/>
      <c r="P60" s="108"/>
      <c r="Q60" s="108"/>
      <c r="R60" s="108"/>
      <c r="S60" s="108"/>
      <c r="T60" s="117"/>
      <c r="U60" s="105"/>
      <c r="V60" s="105"/>
      <c r="W60" s="105"/>
      <c r="X60" s="105"/>
      <c r="Y60" s="105"/>
      <c r="Z60" s="105"/>
      <c r="AA60" s="105"/>
      <c r="AB60" s="105"/>
      <c r="AC60" s="114"/>
      <c r="AD60" s="114"/>
      <c r="AE60" s="105"/>
      <c r="AF60" s="114"/>
      <c r="AG60" s="114"/>
      <c r="AH60" s="102"/>
      <c r="AI60" s="102"/>
      <c r="AJ60" s="102"/>
      <c r="AK60" s="44"/>
      <c r="AL60" s="44"/>
    </row>
    <row r="61" spans="2:39" s="20" customFormat="1" ht="30" customHeight="1" x14ac:dyDescent="0.35">
      <c r="B61" s="120"/>
      <c r="C61" s="124"/>
      <c r="D61" s="108"/>
      <c r="E61" s="108"/>
      <c r="F61" s="108"/>
      <c r="G61" s="108"/>
      <c r="H61" s="108"/>
      <c r="I61" s="108"/>
      <c r="J61" s="41" t="s">
        <v>143</v>
      </c>
      <c r="K61" s="23" t="s">
        <v>144</v>
      </c>
      <c r="L61" s="42" t="s">
        <v>145</v>
      </c>
      <c r="M61" s="43">
        <v>130</v>
      </c>
      <c r="N61" s="108"/>
      <c r="O61" s="108"/>
      <c r="P61" s="108"/>
      <c r="Q61" s="108"/>
      <c r="R61" s="108"/>
      <c r="S61" s="108"/>
      <c r="T61" s="117"/>
      <c r="U61" s="105"/>
      <c r="V61" s="105"/>
      <c r="W61" s="105"/>
      <c r="X61" s="105"/>
      <c r="Y61" s="105"/>
      <c r="Z61" s="105"/>
      <c r="AA61" s="105"/>
      <c r="AB61" s="105"/>
      <c r="AC61" s="114"/>
      <c r="AD61" s="114"/>
      <c r="AE61" s="105"/>
      <c r="AF61" s="114"/>
      <c r="AG61" s="114"/>
      <c r="AH61" s="102"/>
      <c r="AI61" s="102"/>
      <c r="AJ61" s="102"/>
      <c r="AK61" s="44"/>
      <c r="AL61" s="44"/>
    </row>
    <row r="62" spans="2:39" s="20" customFormat="1" ht="30" customHeight="1" x14ac:dyDescent="0.35">
      <c r="B62" s="120"/>
      <c r="C62" s="124"/>
      <c r="D62" s="108"/>
      <c r="E62" s="108"/>
      <c r="F62" s="108"/>
      <c r="G62" s="108"/>
      <c r="H62" s="108"/>
      <c r="I62" s="108"/>
      <c r="J62" s="41" t="s">
        <v>156</v>
      </c>
      <c r="K62" s="23" t="s">
        <v>157</v>
      </c>
      <c r="L62" s="42" t="s">
        <v>158</v>
      </c>
      <c r="M62" s="43">
        <v>80</v>
      </c>
      <c r="N62" s="108"/>
      <c r="O62" s="108"/>
      <c r="P62" s="108"/>
      <c r="Q62" s="108"/>
      <c r="R62" s="108"/>
      <c r="S62" s="108"/>
      <c r="T62" s="117"/>
      <c r="U62" s="105"/>
      <c r="V62" s="105"/>
      <c r="W62" s="105"/>
      <c r="X62" s="105"/>
      <c r="Y62" s="105"/>
      <c r="Z62" s="105"/>
      <c r="AA62" s="105"/>
      <c r="AB62" s="105"/>
      <c r="AC62" s="114"/>
      <c r="AD62" s="114"/>
      <c r="AE62" s="105"/>
      <c r="AF62" s="114"/>
      <c r="AG62" s="114"/>
      <c r="AH62" s="102"/>
      <c r="AI62" s="102"/>
      <c r="AJ62" s="102"/>
      <c r="AK62" s="44"/>
      <c r="AL62" s="44"/>
    </row>
    <row r="63" spans="2:39" s="20" customFormat="1" ht="30" customHeight="1" x14ac:dyDescent="0.35">
      <c r="B63" s="121"/>
      <c r="C63" s="125"/>
      <c r="D63" s="109"/>
      <c r="E63" s="109"/>
      <c r="F63" s="109"/>
      <c r="G63" s="109"/>
      <c r="H63" s="108"/>
      <c r="I63" s="108"/>
      <c r="J63" s="46" t="s">
        <v>159</v>
      </c>
      <c r="K63" s="30" t="s">
        <v>160</v>
      </c>
      <c r="L63" s="47" t="s">
        <v>142</v>
      </c>
      <c r="M63" s="48">
        <v>4</v>
      </c>
      <c r="N63" s="109"/>
      <c r="O63" s="108"/>
      <c r="P63" s="109"/>
      <c r="Q63" s="109"/>
      <c r="R63" s="109"/>
      <c r="S63" s="109"/>
      <c r="T63" s="118"/>
      <c r="U63" s="105"/>
      <c r="V63" s="105"/>
      <c r="W63" s="105"/>
      <c r="X63" s="106"/>
      <c r="Y63" s="105"/>
      <c r="Z63" s="105"/>
      <c r="AA63" s="106"/>
      <c r="AB63" s="105"/>
      <c r="AC63" s="115"/>
      <c r="AD63" s="114"/>
      <c r="AE63" s="105"/>
      <c r="AF63" s="115"/>
      <c r="AG63" s="115"/>
      <c r="AH63" s="103"/>
      <c r="AI63" s="103"/>
      <c r="AJ63" s="103"/>
      <c r="AK63" s="44"/>
      <c r="AL63" s="44"/>
    </row>
    <row r="64" spans="2:39" s="49" customFormat="1" ht="77.25" customHeight="1" x14ac:dyDescent="0.35">
      <c r="B64" s="119" t="s">
        <v>167</v>
      </c>
      <c r="C64" s="107" t="s">
        <v>168</v>
      </c>
      <c r="D64" s="107" t="s">
        <v>132</v>
      </c>
      <c r="E64" s="107" t="s">
        <v>133</v>
      </c>
      <c r="F64" s="122" t="s">
        <v>169</v>
      </c>
      <c r="G64" s="107" t="s">
        <v>135</v>
      </c>
      <c r="H64" s="107" t="s">
        <v>93</v>
      </c>
      <c r="I64" s="107" t="s">
        <v>93</v>
      </c>
      <c r="J64" s="45" t="s">
        <v>149</v>
      </c>
      <c r="K64" s="23" t="s">
        <v>150</v>
      </c>
      <c r="L64" s="42" t="s">
        <v>151</v>
      </c>
      <c r="M64" s="43">
        <v>62</v>
      </c>
      <c r="N64" s="107" t="s">
        <v>97</v>
      </c>
      <c r="O64" s="107" t="s">
        <v>170</v>
      </c>
      <c r="P64" s="107" t="s">
        <v>99</v>
      </c>
      <c r="Q64" s="107" t="s">
        <v>100</v>
      </c>
      <c r="R64" s="107" t="s">
        <v>101</v>
      </c>
      <c r="S64" s="107" t="s">
        <v>102</v>
      </c>
      <c r="T64" s="116">
        <f>U64</f>
        <v>2051848</v>
      </c>
      <c r="U64" s="104">
        <f>V64+Y64</f>
        <v>2051848</v>
      </c>
      <c r="V64" s="104">
        <f>1902046</f>
        <v>1902046</v>
      </c>
      <c r="W64" s="104"/>
      <c r="X64" s="104"/>
      <c r="Y64" s="104">
        <f>149802</f>
        <v>149802</v>
      </c>
      <c r="Z64" s="104"/>
      <c r="AA64" s="104"/>
      <c r="AB64" s="110">
        <f>185852</f>
        <v>185852</v>
      </c>
      <c r="AC64" s="107" t="s">
        <v>103</v>
      </c>
      <c r="AD64" s="113"/>
      <c r="AE64" s="104">
        <f>U64</f>
        <v>2051848</v>
      </c>
      <c r="AF64" s="107"/>
      <c r="AG64" s="107"/>
      <c r="AH64" s="101">
        <v>45231</v>
      </c>
      <c r="AI64" s="101">
        <v>45292</v>
      </c>
      <c r="AJ64" s="101"/>
      <c r="AK64" s="50"/>
      <c r="AL64" s="50"/>
      <c r="AM64" s="51"/>
    </row>
    <row r="65" spans="2:38" s="49" customFormat="1" ht="67.5" customHeight="1" x14ac:dyDescent="0.35">
      <c r="B65" s="120"/>
      <c r="C65" s="108"/>
      <c r="D65" s="108"/>
      <c r="E65" s="108"/>
      <c r="F65" s="122"/>
      <c r="G65" s="108"/>
      <c r="H65" s="108"/>
      <c r="I65" s="108"/>
      <c r="J65" s="45" t="s">
        <v>104</v>
      </c>
      <c r="K65" s="23" t="s">
        <v>152</v>
      </c>
      <c r="L65" s="42" t="s">
        <v>138</v>
      </c>
      <c r="M65" s="43">
        <v>1500</v>
      </c>
      <c r="N65" s="108"/>
      <c r="O65" s="108"/>
      <c r="P65" s="108"/>
      <c r="Q65" s="108"/>
      <c r="R65" s="108"/>
      <c r="S65" s="108"/>
      <c r="T65" s="117"/>
      <c r="U65" s="105"/>
      <c r="V65" s="105"/>
      <c r="W65" s="105"/>
      <c r="X65" s="105"/>
      <c r="Y65" s="105"/>
      <c r="Z65" s="105"/>
      <c r="AA65" s="105"/>
      <c r="AB65" s="111"/>
      <c r="AC65" s="108"/>
      <c r="AD65" s="114"/>
      <c r="AE65" s="105"/>
      <c r="AF65" s="108"/>
      <c r="AG65" s="108"/>
      <c r="AH65" s="102"/>
      <c r="AI65" s="102"/>
      <c r="AJ65" s="102"/>
      <c r="AK65" s="50"/>
      <c r="AL65" s="50"/>
    </row>
    <row r="66" spans="2:38" s="49" customFormat="1" ht="98.25" customHeight="1" x14ac:dyDescent="0.35">
      <c r="B66" s="120"/>
      <c r="C66" s="108"/>
      <c r="D66" s="108"/>
      <c r="E66" s="108"/>
      <c r="F66" s="122"/>
      <c r="G66" s="108"/>
      <c r="H66" s="108"/>
      <c r="I66" s="108"/>
      <c r="J66" s="45" t="s">
        <v>153</v>
      </c>
      <c r="K66" s="23" t="s">
        <v>154</v>
      </c>
      <c r="L66" s="42" t="s">
        <v>142</v>
      </c>
      <c r="M66" s="43">
        <v>5</v>
      </c>
      <c r="N66" s="108"/>
      <c r="O66" s="108"/>
      <c r="P66" s="108"/>
      <c r="Q66" s="108"/>
      <c r="R66" s="108"/>
      <c r="S66" s="108"/>
      <c r="T66" s="117"/>
      <c r="U66" s="105"/>
      <c r="V66" s="105"/>
      <c r="W66" s="105"/>
      <c r="X66" s="105"/>
      <c r="Y66" s="105"/>
      <c r="Z66" s="105"/>
      <c r="AA66" s="105"/>
      <c r="AB66" s="111"/>
      <c r="AC66" s="108"/>
      <c r="AD66" s="114"/>
      <c r="AE66" s="105"/>
      <c r="AF66" s="108"/>
      <c r="AG66" s="108"/>
      <c r="AH66" s="102"/>
      <c r="AI66" s="102"/>
      <c r="AJ66" s="102"/>
      <c r="AK66" s="50"/>
      <c r="AL66" s="50"/>
    </row>
    <row r="67" spans="2:38" s="49" customFormat="1" ht="48.75" customHeight="1" x14ac:dyDescent="0.35">
      <c r="B67" s="120"/>
      <c r="C67" s="108"/>
      <c r="D67" s="108"/>
      <c r="E67" s="108"/>
      <c r="F67" s="122"/>
      <c r="G67" s="108"/>
      <c r="H67" s="108"/>
      <c r="I67" s="108"/>
      <c r="J67" s="45" t="s">
        <v>155</v>
      </c>
      <c r="K67" s="23" t="s">
        <v>108</v>
      </c>
      <c r="L67" s="42" t="s">
        <v>145</v>
      </c>
      <c r="M67" s="43">
        <v>1700</v>
      </c>
      <c r="N67" s="108"/>
      <c r="O67" s="108"/>
      <c r="P67" s="108"/>
      <c r="Q67" s="108"/>
      <c r="R67" s="108"/>
      <c r="S67" s="108"/>
      <c r="T67" s="117"/>
      <c r="U67" s="105"/>
      <c r="V67" s="105"/>
      <c r="W67" s="105"/>
      <c r="X67" s="105"/>
      <c r="Y67" s="105"/>
      <c r="Z67" s="105"/>
      <c r="AA67" s="105"/>
      <c r="AB67" s="111"/>
      <c r="AC67" s="108"/>
      <c r="AD67" s="114"/>
      <c r="AE67" s="105"/>
      <c r="AF67" s="108"/>
      <c r="AG67" s="108"/>
      <c r="AH67" s="102"/>
      <c r="AI67" s="102"/>
      <c r="AJ67" s="102"/>
      <c r="AK67" s="52"/>
      <c r="AL67" s="50"/>
    </row>
    <row r="68" spans="2:38" s="49" customFormat="1" ht="83.25" customHeight="1" x14ac:dyDescent="0.35">
      <c r="B68" s="120"/>
      <c r="C68" s="108"/>
      <c r="D68" s="108"/>
      <c r="E68" s="108"/>
      <c r="F68" s="122"/>
      <c r="G68" s="108"/>
      <c r="H68" s="108"/>
      <c r="I68" s="108"/>
      <c r="J68" s="41" t="s">
        <v>156</v>
      </c>
      <c r="K68" s="23" t="s">
        <v>157</v>
      </c>
      <c r="L68" s="42" t="s">
        <v>158</v>
      </c>
      <c r="M68" s="43">
        <v>38</v>
      </c>
      <c r="N68" s="108"/>
      <c r="O68" s="108"/>
      <c r="P68" s="108"/>
      <c r="Q68" s="108"/>
      <c r="R68" s="108"/>
      <c r="S68" s="108"/>
      <c r="T68" s="117"/>
      <c r="U68" s="105"/>
      <c r="V68" s="105"/>
      <c r="W68" s="105"/>
      <c r="X68" s="105"/>
      <c r="Y68" s="105"/>
      <c r="Z68" s="105"/>
      <c r="AA68" s="105"/>
      <c r="AB68" s="111"/>
      <c r="AC68" s="108"/>
      <c r="AD68" s="114"/>
      <c r="AE68" s="105"/>
      <c r="AF68" s="108"/>
      <c r="AG68" s="108"/>
      <c r="AH68" s="102"/>
      <c r="AI68" s="102"/>
      <c r="AJ68" s="102"/>
      <c r="AK68" s="50"/>
      <c r="AL68" s="50"/>
    </row>
    <row r="69" spans="2:38" s="49" customFormat="1" ht="42" customHeight="1" x14ac:dyDescent="0.35">
      <c r="B69" s="120"/>
      <c r="C69" s="108"/>
      <c r="D69" s="108"/>
      <c r="E69" s="108"/>
      <c r="F69" s="122"/>
      <c r="G69" s="108"/>
      <c r="H69" s="108"/>
      <c r="I69" s="108"/>
      <c r="J69" s="41" t="s">
        <v>159</v>
      </c>
      <c r="K69" s="23" t="s">
        <v>160</v>
      </c>
      <c r="L69" s="42" t="s">
        <v>142</v>
      </c>
      <c r="M69" s="43">
        <v>1</v>
      </c>
      <c r="N69" s="108"/>
      <c r="O69" s="108"/>
      <c r="P69" s="108"/>
      <c r="Q69" s="108"/>
      <c r="R69" s="108"/>
      <c r="S69" s="108"/>
      <c r="T69" s="117"/>
      <c r="U69" s="105"/>
      <c r="V69" s="105"/>
      <c r="W69" s="105"/>
      <c r="X69" s="105"/>
      <c r="Y69" s="105"/>
      <c r="Z69" s="105"/>
      <c r="AA69" s="105"/>
      <c r="AB69" s="111"/>
      <c r="AC69" s="108"/>
      <c r="AD69" s="114"/>
      <c r="AE69" s="105"/>
      <c r="AF69" s="108"/>
      <c r="AG69" s="108"/>
      <c r="AH69" s="102"/>
      <c r="AI69" s="102"/>
      <c r="AJ69" s="102"/>
      <c r="AK69" s="50"/>
      <c r="AL69" s="50"/>
    </row>
    <row r="70" spans="2:38" s="49" customFormat="1" ht="79.5" customHeight="1" x14ac:dyDescent="0.35">
      <c r="B70" s="120"/>
      <c r="C70" s="108"/>
      <c r="D70" s="108"/>
      <c r="E70" s="108"/>
      <c r="F70" s="122"/>
      <c r="G70" s="108"/>
      <c r="H70" s="108"/>
      <c r="I70" s="108"/>
      <c r="J70" s="41" t="s">
        <v>136</v>
      </c>
      <c r="K70" s="23" t="s">
        <v>137</v>
      </c>
      <c r="L70" s="42" t="s">
        <v>138</v>
      </c>
      <c r="M70" s="43">
        <v>430</v>
      </c>
      <c r="N70" s="108"/>
      <c r="O70" s="108"/>
      <c r="P70" s="108"/>
      <c r="Q70" s="108"/>
      <c r="R70" s="108"/>
      <c r="S70" s="108"/>
      <c r="T70" s="117"/>
      <c r="U70" s="105"/>
      <c r="V70" s="105"/>
      <c r="W70" s="105"/>
      <c r="X70" s="105"/>
      <c r="Y70" s="105"/>
      <c r="Z70" s="105"/>
      <c r="AA70" s="105"/>
      <c r="AB70" s="111"/>
      <c r="AC70" s="108"/>
      <c r="AD70" s="114"/>
      <c r="AE70" s="105"/>
      <c r="AF70" s="108"/>
      <c r="AG70" s="108"/>
      <c r="AH70" s="102"/>
      <c r="AI70" s="102"/>
      <c r="AJ70" s="102"/>
      <c r="AK70" s="50"/>
      <c r="AL70" s="50"/>
    </row>
    <row r="71" spans="2:38" s="49" customFormat="1" ht="44.25" customHeight="1" x14ac:dyDescent="0.35">
      <c r="B71" s="120"/>
      <c r="C71" s="108"/>
      <c r="D71" s="108"/>
      <c r="E71" s="108"/>
      <c r="F71" s="122"/>
      <c r="G71" s="108"/>
      <c r="H71" s="108"/>
      <c r="I71" s="108"/>
      <c r="J71" s="41" t="s">
        <v>140</v>
      </c>
      <c r="K71" s="23" t="s">
        <v>141</v>
      </c>
      <c r="L71" s="42" t="s">
        <v>142</v>
      </c>
      <c r="M71" s="43">
        <v>65</v>
      </c>
      <c r="N71" s="108"/>
      <c r="O71" s="108"/>
      <c r="P71" s="108"/>
      <c r="Q71" s="108"/>
      <c r="R71" s="108"/>
      <c r="S71" s="108"/>
      <c r="T71" s="117"/>
      <c r="U71" s="105"/>
      <c r="V71" s="105"/>
      <c r="W71" s="105"/>
      <c r="X71" s="105"/>
      <c r="Y71" s="105"/>
      <c r="Z71" s="105"/>
      <c r="AA71" s="105"/>
      <c r="AB71" s="111"/>
      <c r="AC71" s="108"/>
      <c r="AD71" s="114"/>
      <c r="AE71" s="105"/>
      <c r="AF71" s="108"/>
      <c r="AG71" s="108"/>
      <c r="AH71" s="102"/>
      <c r="AI71" s="102"/>
      <c r="AJ71" s="102"/>
      <c r="AK71" s="50"/>
      <c r="AL71" s="50"/>
    </row>
    <row r="72" spans="2:38" s="49" customFormat="1" ht="116" x14ac:dyDescent="0.35">
      <c r="B72" s="121"/>
      <c r="C72" s="109"/>
      <c r="D72" s="109"/>
      <c r="E72" s="109"/>
      <c r="F72" s="122"/>
      <c r="G72" s="109"/>
      <c r="H72" s="109"/>
      <c r="I72" s="109"/>
      <c r="J72" s="41" t="s">
        <v>143</v>
      </c>
      <c r="K72" s="23" t="s">
        <v>144</v>
      </c>
      <c r="L72" s="42" t="s">
        <v>145</v>
      </c>
      <c r="M72" s="43">
        <v>600</v>
      </c>
      <c r="N72" s="109"/>
      <c r="O72" s="109"/>
      <c r="P72" s="109"/>
      <c r="Q72" s="109"/>
      <c r="R72" s="109"/>
      <c r="S72" s="109"/>
      <c r="T72" s="118"/>
      <c r="U72" s="106"/>
      <c r="V72" s="106"/>
      <c r="W72" s="106"/>
      <c r="X72" s="106"/>
      <c r="Y72" s="106"/>
      <c r="Z72" s="106"/>
      <c r="AA72" s="106"/>
      <c r="AB72" s="112"/>
      <c r="AC72" s="109"/>
      <c r="AD72" s="115"/>
      <c r="AE72" s="106"/>
      <c r="AF72" s="109"/>
      <c r="AG72" s="109"/>
      <c r="AH72" s="103"/>
      <c r="AI72" s="103"/>
      <c r="AJ72" s="103"/>
      <c r="AK72" s="50"/>
      <c r="AL72" s="50"/>
    </row>
    <row r="73" spans="2:38" s="53" customFormat="1" ht="14.5" x14ac:dyDescent="0.35">
      <c r="F73" s="54"/>
      <c r="AK73" s="55"/>
      <c r="AL73" s="55"/>
    </row>
    <row r="74" spans="2:38" customFormat="1" ht="14.5" x14ac:dyDescent="0.35">
      <c r="K74" s="56" t="s">
        <v>171</v>
      </c>
      <c r="T74" s="57"/>
      <c r="U74" s="57"/>
      <c r="V74" s="57"/>
      <c r="W74" s="57"/>
      <c r="X74" s="57"/>
      <c r="Y74" s="57"/>
      <c r="Z74" s="57"/>
      <c r="AA74" s="57"/>
      <c r="AB74" s="57"/>
      <c r="AC74" s="57"/>
      <c r="AD74" s="57"/>
      <c r="AE74" s="57"/>
      <c r="AF74" s="57"/>
      <c r="AG74" s="57"/>
      <c r="AK74" s="15"/>
      <c r="AL74" s="15"/>
    </row>
    <row r="75" spans="2:38" customFormat="1" ht="14.5" x14ac:dyDescent="0.35">
      <c r="T75" s="57"/>
      <c r="AK75" s="15"/>
      <c r="AL75" s="15"/>
    </row>
  </sheetData>
  <mergeCells count="386">
    <mergeCell ref="B2:AI2"/>
    <mergeCell ref="K5:U5"/>
    <mergeCell ref="B7:B8"/>
    <mergeCell ref="C7:C8"/>
    <mergeCell ref="D7:D8"/>
    <mergeCell ref="E7:E8"/>
    <mergeCell ref="F7:F8"/>
    <mergeCell ref="G7:G8"/>
    <mergeCell ref="H7:H8"/>
    <mergeCell ref="I7:I8"/>
    <mergeCell ref="J7:M7"/>
    <mergeCell ref="N7:N8"/>
    <mergeCell ref="O7:O8"/>
    <mergeCell ref="P7:P8"/>
    <mergeCell ref="Q7:Q8"/>
    <mergeCell ref="R7:R8"/>
    <mergeCell ref="S7:S8"/>
    <mergeCell ref="AD7:AF7"/>
    <mergeCell ref="AG7:AG8"/>
    <mergeCell ref="AH7:AH8"/>
    <mergeCell ref="AI7:AI8"/>
    <mergeCell ref="AJ7:AJ8"/>
    <mergeCell ref="T7:T8"/>
    <mergeCell ref="U7:U8"/>
    <mergeCell ref="V7:AA7"/>
    <mergeCell ref="AB7:AB8"/>
    <mergeCell ref="AC7:AC8"/>
    <mergeCell ref="G10:G12"/>
    <mergeCell ref="H10:H12"/>
    <mergeCell ref="I10:I12"/>
    <mergeCell ref="N10:N12"/>
    <mergeCell ref="O10:O12"/>
    <mergeCell ref="AJ10:AJ12"/>
    <mergeCell ref="AH10:AH12"/>
    <mergeCell ref="AI10:AI12"/>
    <mergeCell ref="U10:U12"/>
    <mergeCell ref="V10:V12"/>
    <mergeCell ref="W10:W12"/>
    <mergeCell ref="X10:X12"/>
    <mergeCell ref="Y10:Y12"/>
    <mergeCell ref="P10:P12"/>
    <mergeCell ref="Q10:Q12"/>
    <mergeCell ref="R10:R12"/>
    <mergeCell ref="S10:S12"/>
    <mergeCell ref="T10:T12"/>
    <mergeCell ref="F13:F15"/>
    <mergeCell ref="G13:G15"/>
    <mergeCell ref="H13:H15"/>
    <mergeCell ref="I13:I15"/>
    <mergeCell ref="N13:N15"/>
    <mergeCell ref="B10:B12"/>
    <mergeCell ref="C10:C12"/>
    <mergeCell ref="D10:D12"/>
    <mergeCell ref="E10:E12"/>
    <mergeCell ref="F10:F12"/>
    <mergeCell ref="AE10:AE12"/>
    <mergeCell ref="AF10:AF12"/>
    <mergeCell ref="AG10:AG12"/>
    <mergeCell ref="Z10:Z12"/>
    <mergeCell ref="AA10:AA12"/>
    <mergeCell ref="AB10:AB12"/>
    <mergeCell ref="AE13:AE15"/>
    <mergeCell ref="AF13:AF15"/>
    <mergeCell ref="AG13:AG15"/>
    <mergeCell ref="Z13:Z15"/>
    <mergeCell ref="AA13:AA15"/>
    <mergeCell ref="AB13:AB15"/>
    <mergeCell ref="AC13:AC15"/>
    <mergeCell ref="AD13:AD15"/>
    <mergeCell ref="AC10:AC12"/>
    <mergeCell ref="AD10:AD12"/>
    <mergeCell ref="Y13:Y15"/>
    <mergeCell ref="B16:B21"/>
    <mergeCell ref="C16:C21"/>
    <mergeCell ref="D16:D21"/>
    <mergeCell ref="E16:E21"/>
    <mergeCell ref="F16:F18"/>
    <mergeCell ref="G16:G21"/>
    <mergeCell ref="H16:H18"/>
    <mergeCell ref="I16:I18"/>
    <mergeCell ref="N16:N18"/>
    <mergeCell ref="O13:O15"/>
    <mergeCell ref="P13:P15"/>
    <mergeCell ref="Q13:Q15"/>
    <mergeCell ref="R13:R15"/>
    <mergeCell ref="S13:S15"/>
    <mergeCell ref="T13:T15"/>
    <mergeCell ref="U13:U15"/>
    <mergeCell ref="V13:V15"/>
    <mergeCell ref="W13:W15"/>
    <mergeCell ref="X13:X15"/>
    <mergeCell ref="B13:B15"/>
    <mergeCell ref="C13:C15"/>
    <mergeCell ref="D13:D15"/>
    <mergeCell ref="E13:E15"/>
    <mergeCell ref="AJ13:AJ15"/>
    <mergeCell ref="AH13:AH15"/>
    <mergeCell ref="AI13:AI15"/>
    <mergeCell ref="AJ16:AJ21"/>
    <mergeCell ref="F19:F21"/>
    <mergeCell ref="H19:H21"/>
    <mergeCell ref="I19:I21"/>
    <mergeCell ref="N19:N21"/>
    <mergeCell ref="O19:O21"/>
    <mergeCell ref="U19:U21"/>
    <mergeCell ref="V19:V21"/>
    <mergeCell ref="W19:W21"/>
    <mergeCell ref="X19:X21"/>
    <mergeCell ref="Y19:Y21"/>
    <mergeCell ref="Z19:Z21"/>
    <mergeCell ref="AA19:AA21"/>
    <mergeCell ref="AB19:AB21"/>
    <mergeCell ref="AC19:AC21"/>
    <mergeCell ref="AD19:AD21"/>
    <mergeCell ref="AE16:AE18"/>
    <mergeCell ref="AF16:AF21"/>
    <mergeCell ref="O16:O18"/>
    <mergeCell ref="P16:P21"/>
    <mergeCell ref="Q16:Q21"/>
    <mergeCell ref="AG16:AG21"/>
    <mergeCell ref="AH16:AH21"/>
    <mergeCell ref="AI16:AI21"/>
    <mergeCell ref="AE19:AE21"/>
    <mergeCell ref="Z16:Z18"/>
    <mergeCell ref="AA16:AA18"/>
    <mergeCell ref="G22:G27"/>
    <mergeCell ref="H22:H24"/>
    <mergeCell ref="I22:I24"/>
    <mergeCell ref="N22:N24"/>
    <mergeCell ref="O22:O24"/>
    <mergeCell ref="W16:W18"/>
    <mergeCell ref="X16:X18"/>
    <mergeCell ref="Y16:Y18"/>
    <mergeCell ref="R16:R21"/>
    <mergeCell ref="S16:S21"/>
    <mergeCell ref="T16:T21"/>
    <mergeCell ref="AB16:AB18"/>
    <mergeCell ref="AC16:AC18"/>
    <mergeCell ref="AD16:AD18"/>
    <mergeCell ref="U16:U18"/>
    <mergeCell ref="V16:V18"/>
    <mergeCell ref="B22:B27"/>
    <mergeCell ref="C22:C27"/>
    <mergeCell ref="D22:D27"/>
    <mergeCell ref="E22:E27"/>
    <mergeCell ref="F22:F24"/>
    <mergeCell ref="AB22:AB24"/>
    <mergeCell ref="AC22:AC24"/>
    <mergeCell ref="AD22:AD24"/>
    <mergeCell ref="U22:U24"/>
    <mergeCell ref="V22:V24"/>
    <mergeCell ref="W22:W24"/>
    <mergeCell ref="X22:X24"/>
    <mergeCell ref="Y22:Y24"/>
    <mergeCell ref="P22:P27"/>
    <mergeCell ref="Q22:Q27"/>
    <mergeCell ref="R22:R27"/>
    <mergeCell ref="S22:S27"/>
    <mergeCell ref="T22:T27"/>
    <mergeCell ref="AJ22:AJ27"/>
    <mergeCell ref="F25:F27"/>
    <mergeCell ref="H25:H27"/>
    <mergeCell ref="I25:I27"/>
    <mergeCell ref="N25:N27"/>
    <mergeCell ref="O25:O27"/>
    <mergeCell ref="U25:U27"/>
    <mergeCell ref="V25:V27"/>
    <mergeCell ref="W25:W27"/>
    <mergeCell ref="X25:X27"/>
    <mergeCell ref="Y25:Y27"/>
    <mergeCell ref="Z25:Z27"/>
    <mergeCell ref="AA25:AA27"/>
    <mergeCell ref="AB25:AB27"/>
    <mergeCell ref="AC25:AC27"/>
    <mergeCell ref="AD25:AD27"/>
    <mergeCell ref="AE22:AE24"/>
    <mergeCell ref="AF22:AF27"/>
    <mergeCell ref="AG22:AG27"/>
    <mergeCell ref="AH22:AH27"/>
    <mergeCell ref="AI22:AI27"/>
    <mergeCell ref="AE25:AE27"/>
    <mergeCell ref="Z22:Z24"/>
    <mergeCell ref="AA22:AA24"/>
    <mergeCell ref="G28:G30"/>
    <mergeCell ref="H28:H30"/>
    <mergeCell ref="I28:I30"/>
    <mergeCell ref="N28:N30"/>
    <mergeCell ref="O28:O30"/>
    <mergeCell ref="B28:B30"/>
    <mergeCell ref="C28:C30"/>
    <mergeCell ref="D28:D30"/>
    <mergeCell ref="E28:E30"/>
    <mergeCell ref="F28:F30"/>
    <mergeCell ref="AC28:AC30"/>
    <mergeCell ref="AD28:AD30"/>
    <mergeCell ref="U28:U30"/>
    <mergeCell ref="V28:V30"/>
    <mergeCell ref="W28:W30"/>
    <mergeCell ref="X28:X30"/>
    <mergeCell ref="Y28:Y30"/>
    <mergeCell ref="P28:P30"/>
    <mergeCell ref="Q28:Q30"/>
    <mergeCell ref="R28:R30"/>
    <mergeCell ref="S28:S30"/>
    <mergeCell ref="T28:T30"/>
    <mergeCell ref="AJ28:AJ30"/>
    <mergeCell ref="B31:B33"/>
    <mergeCell ref="C31:C33"/>
    <mergeCell ref="D31:D33"/>
    <mergeCell ref="E31:E33"/>
    <mergeCell ref="F31:F33"/>
    <mergeCell ref="G31:G33"/>
    <mergeCell ref="H31:H33"/>
    <mergeCell ref="I31:I33"/>
    <mergeCell ref="N31:N33"/>
    <mergeCell ref="O31:O33"/>
    <mergeCell ref="P31:P33"/>
    <mergeCell ref="Q31:Q33"/>
    <mergeCell ref="R31:R33"/>
    <mergeCell ref="S31:S33"/>
    <mergeCell ref="T31:T33"/>
    <mergeCell ref="AE28:AE30"/>
    <mergeCell ref="AF28:AF30"/>
    <mergeCell ref="AG28:AG30"/>
    <mergeCell ref="AH28:AH30"/>
    <mergeCell ref="AI28:AI30"/>
    <mergeCell ref="Z28:Z30"/>
    <mergeCell ref="AA28:AA30"/>
    <mergeCell ref="AB28:AB30"/>
    <mergeCell ref="AH31:AH33"/>
    <mergeCell ref="AI31:AI33"/>
    <mergeCell ref="Z31:Z33"/>
    <mergeCell ref="AA31:AA33"/>
    <mergeCell ref="AB31:AB33"/>
    <mergeCell ref="AC31:AC33"/>
    <mergeCell ref="AD31:AD33"/>
    <mergeCell ref="U31:U33"/>
    <mergeCell ref="V31:V33"/>
    <mergeCell ref="W31:W33"/>
    <mergeCell ref="X31:X33"/>
    <mergeCell ref="Y31:Y33"/>
    <mergeCell ref="U34:U39"/>
    <mergeCell ref="V34:V39"/>
    <mergeCell ref="W34:W39"/>
    <mergeCell ref="X34:X39"/>
    <mergeCell ref="Y34:Y39"/>
    <mergeCell ref="AJ31:AJ33"/>
    <mergeCell ref="B34:B48"/>
    <mergeCell ref="C34:C48"/>
    <mergeCell ref="D34:D48"/>
    <mergeCell ref="E34:E48"/>
    <mergeCell ref="F34:F39"/>
    <mergeCell ref="G34:G48"/>
    <mergeCell ref="H34:H39"/>
    <mergeCell ref="I34:I39"/>
    <mergeCell ref="N34:N39"/>
    <mergeCell ref="O34:O39"/>
    <mergeCell ref="P34:P48"/>
    <mergeCell ref="Q34:Q48"/>
    <mergeCell ref="R34:R48"/>
    <mergeCell ref="S34:S48"/>
    <mergeCell ref="T34:T48"/>
    <mergeCell ref="AE31:AE33"/>
    <mergeCell ref="AF31:AF33"/>
    <mergeCell ref="AG31:AG33"/>
    <mergeCell ref="AH34:AH48"/>
    <mergeCell ref="AI34:AI48"/>
    <mergeCell ref="AE40:AE43"/>
    <mergeCell ref="AE44:AE48"/>
    <mergeCell ref="Z34:Z39"/>
    <mergeCell ref="AA34:AA39"/>
    <mergeCell ref="AB34:AB39"/>
    <mergeCell ref="AC34:AC39"/>
    <mergeCell ref="AD34:AD39"/>
    <mergeCell ref="Z44:Z48"/>
    <mergeCell ref="AA44:AA48"/>
    <mergeCell ref="AB44:AB48"/>
    <mergeCell ref="AC44:AC48"/>
    <mergeCell ref="AD44:AD48"/>
    <mergeCell ref="F44:F48"/>
    <mergeCell ref="H44:H48"/>
    <mergeCell ref="I44:I48"/>
    <mergeCell ref="N44:N48"/>
    <mergeCell ref="O44:O48"/>
    <mergeCell ref="AJ34:AJ48"/>
    <mergeCell ref="F40:F43"/>
    <mergeCell ref="H40:H43"/>
    <mergeCell ref="I40:I43"/>
    <mergeCell ref="N40:N43"/>
    <mergeCell ref="O40:O43"/>
    <mergeCell ref="U40:U43"/>
    <mergeCell ref="V40:V43"/>
    <mergeCell ref="W40:W43"/>
    <mergeCell ref="X40:X43"/>
    <mergeCell ref="Y40:Y43"/>
    <mergeCell ref="Z40:Z43"/>
    <mergeCell ref="AA40:AA43"/>
    <mergeCell ref="AB40:AB43"/>
    <mergeCell ref="AC40:AC43"/>
    <mergeCell ref="AD40:AD43"/>
    <mergeCell ref="AE34:AE39"/>
    <mergeCell ref="AF34:AF48"/>
    <mergeCell ref="AG34:AG48"/>
    <mergeCell ref="U44:U48"/>
    <mergeCell ref="V44:V48"/>
    <mergeCell ref="W44:W48"/>
    <mergeCell ref="X44:X48"/>
    <mergeCell ref="Y44:Y48"/>
    <mergeCell ref="G49:G63"/>
    <mergeCell ref="H49:H54"/>
    <mergeCell ref="I49:I54"/>
    <mergeCell ref="N49:N54"/>
    <mergeCell ref="O49:O54"/>
    <mergeCell ref="B49:B63"/>
    <mergeCell ref="C49:C63"/>
    <mergeCell ref="D49:D63"/>
    <mergeCell ref="E49:E63"/>
    <mergeCell ref="F49:F54"/>
    <mergeCell ref="AB49:AB54"/>
    <mergeCell ref="AC49:AC54"/>
    <mergeCell ref="AD49:AD54"/>
    <mergeCell ref="U49:U54"/>
    <mergeCell ref="V49:V54"/>
    <mergeCell ref="W49:W54"/>
    <mergeCell ref="X49:X54"/>
    <mergeCell ref="Y49:Y54"/>
    <mergeCell ref="P49:P63"/>
    <mergeCell ref="Q49:Q63"/>
    <mergeCell ref="R49:R63"/>
    <mergeCell ref="S49:S63"/>
    <mergeCell ref="T49:T63"/>
    <mergeCell ref="AJ49:AJ63"/>
    <mergeCell ref="F55:F63"/>
    <mergeCell ref="H55:H63"/>
    <mergeCell ref="I55:I63"/>
    <mergeCell ref="N55:N63"/>
    <mergeCell ref="O55:O63"/>
    <mergeCell ref="U55:U63"/>
    <mergeCell ref="V55:V63"/>
    <mergeCell ref="W55:W63"/>
    <mergeCell ref="X55:X63"/>
    <mergeCell ref="Y55:Y63"/>
    <mergeCell ref="Z55:Z63"/>
    <mergeCell ref="AA55:AA63"/>
    <mergeCell ref="AB55:AB63"/>
    <mergeCell ref="AC55:AC63"/>
    <mergeCell ref="AD55:AD63"/>
    <mergeCell ref="AE49:AE54"/>
    <mergeCell ref="AF49:AF63"/>
    <mergeCell ref="AG49:AG63"/>
    <mergeCell ref="AH49:AH63"/>
    <mergeCell ref="AI49:AI63"/>
    <mergeCell ref="AE55:AE63"/>
    <mergeCell ref="Z49:Z54"/>
    <mergeCell ref="AA49:AA54"/>
    <mergeCell ref="G64:G72"/>
    <mergeCell ref="H64:H72"/>
    <mergeCell ref="I64:I72"/>
    <mergeCell ref="N64:N72"/>
    <mergeCell ref="O64:O72"/>
    <mergeCell ref="B64:B72"/>
    <mergeCell ref="C64:C72"/>
    <mergeCell ref="D64:D72"/>
    <mergeCell ref="E64:E72"/>
    <mergeCell ref="F64:F72"/>
    <mergeCell ref="U64:U72"/>
    <mergeCell ref="V64:V72"/>
    <mergeCell ref="W64:W72"/>
    <mergeCell ref="X64:X72"/>
    <mergeCell ref="Y64:Y72"/>
    <mergeCell ref="P64:P72"/>
    <mergeCell ref="Q64:Q72"/>
    <mergeCell ref="R64:R72"/>
    <mergeCell ref="S64:S72"/>
    <mergeCell ref="T64:T72"/>
    <mergeCell ref="AJ64:AJ72"/>
    <mergeCell ref="AE64:AE72"/>
    <mergeCell ref="AF64:AF72"/>
    <mergeCell ref="AG64:AG72"/>
    <mergeCell ref="AH64:AH72"/>
    <mergeCell ref="AI64:AI72"/>
    <mergeCell ref="Z64:Z72"/>
    <mergeCell ref="AA64:AA72"/>
    <mergeCell ref="AB64:AB72"/>
    <mergeCell ref="AC64:AC72"/>
    <mergeCell ref="AD64:AD72"/>
  </mergeCells>
  <pageMargins left="0.25" right="0.25"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workbookViewId="0">
      <selection activeCell="AH8" sqref="AH8:AH9"/>
    </sheetView>
  </sheetViews>
  <sheetFormatPr defaultRowHeight="14.5" x14ac:dyDescent="0.35"/>
  <cols>
    <col min="1" max="1" width="5" customWidth="1"/>
    <col min="2" max="2" width="21" customWidth="1"/>
    <col min="3" max="3" width="17.7265625" customWidth="1"/>
    <col min="4" max="5" width="13.7265625" customWidth="1"/>
    <col min="6" max="6" width="18.26953125" customWidth="1"/>
    <col min="7" max="7" width="50.26953125" customWidth="1"/>
    <col min="8" max="8" width="14.7265625" customWidth="1"/>
    <col min="9" max="9" width="13.7265625" customWidth="1"/>
    <col min="10" max="10" width="12.7265625" customWidth="1"/>
    <col min="11" max="14" width="10.54296875" customWidth="1"/>
    <col min="15" max="16" width="15.7265625" customWidth="1"/>
    <col min="17" max="17" width="18.54296875" customWidth="1"/>
    <col min="18" max="18" width="15.7265625" customWidth="1"/>
    <col min="19" max="21" width="14" customWidth="1"/>
    <col min="22" max="22" width="10" customWidth="1"/>
    <col min="23" max="23" width="11.26953125" customWidth="1"/>
    <col min="24" max="24" width="10" customWidth="1"/>
    <col min="25" max="25" width="11.7265625" customWidth="1"/>
    <col min="26" max="27" width="12.26953125" customWidth="1"/>
    <col min="28" max="29" width="11.26953125" customWidth="1"/>
    <col min="30" max="30" width="12.26953125" customWidth="1"/>
    <col min="31" max="33" width="11.26953125" customWidth="1"/>
    <col min="34" max="34" width="24.26953125" customWidth="1"/>
    <col min="35" max="35" width="19.453125" customWidth="1"/>
    <col min="36" max="36" width="10.453125" customWidth="1"/>
  </cols>
  <sheetData>
    <row r="1" spans="1:36" x14ac:dyDescent="0.35">
      <c r="A1" s="1"/>
      <c r="B1" s="220" t="s">
        <v>40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35">
      <c r="A3" s="1"/>
      <c r="B3" s="210" t="s">
        <v>0</v>
      </c>
      <c r="C3" s="210" t="s">
        <v>1</v>
      </c>
      <c r="D3" s="210" t="s">
        <v>28</v>
      </c>
      <c r="E3" s="210" t="s">
        <v>29</v>
      </c>
      <c r="F3" s="210" t="s">
        <v>30</v>
      </c>
      <c r="G3" s="210" t="s">
        <v>3</v>
      </c>
      <c r="H3" s="210" t="s">
        <v>4</v>
      </c>
      <c r="I3" s="210" t="s">
        <v>5</v>
      </c>
      <c r="J3" s="211" t="s">
        <v>6</v>
      </c>
      <c r="K3" s="211"/>
      <c r="L3" s="211"/>
      <c r="M3" s="211"/>
      <c r="N3" s="207" t="s">
        <v>47</v>
      </c>
      <c r="O3" s="210" t="s">
        <v>31</v>
      </c>
      <c r="P3" s="217" t="s">
        <v>42</v>
      </c>
      <c r="Q3" s="217" t="s">
        <v>32</v>
      </c>
      <c r="R3" s="217" t="s">
        <v>37</v>
      </c>
      <c r="S3" s="217" t="s">
        <v>33</v>
      </c>
      <c r="T3" s="210" t="s">
        <v>55</v>
      </c>
      <c r="U3" s="210" t="s">
        <v>57</v>
      </c>
      <c r="V3" s="211" t="s">
        <v>59</v>
      </c>
      <c r="W3" s="211"/>
      <c r="X3" s="211"/>
      <c r="Y3" s="211"/>
      <c r="Z3" s="211"/>
      <c r="AA3" s="211"/>
      <c r="AB3" s="210" t="s">
        <v>69</v>
      </c>
      <c r="AC3" s="212" t="s">
        <v>75</v>
      </c>
      <c r="AD3" s="214" t="s">
        <v>77</v>
      </c>
      <c r="AE3" s="215"/>
      <c r="AF3" s="216"/>
      <c r="AG3" s="207" t="s">
        <v>27</v>
      </c>
      <c r="AH3" s="207" t="s">
        <v>36</v>
      </c>
      <c r="AI3" s="210" t="s">
        <v>34</v>
      </c>
      <c r="AJ3" s="207" t="s">
        <v>35</v>
      </c>
    </row>
    <row r="4" spans="1:36" ht="169.15" customHeight="1" x14ac:dyDescent="0.35">
      <c r="A4" s="1"/>
      <c r="B4" s="210"/>
      <c r="C4" s="210"/>
      <c r="D4" s="210"/>
      <c r="E4" s="210"/>
      <c r="F4" s="210"/>
      <c r="G4" s="210"/>
      <c r="H4" s="210"/>
      <c r="I4" s="210"/>
      <c r="J4" s="3" t="s">
        <v>7</v>
      </c>
      <c r="K4" s="3" t="s">
        <v>8</v>
      </c>
      <c r="L4" s="3" t="s">
        <v>9</v>
      </c>
      <c r="M4" s="11" t="s">
        <v>10</v>
      </c>
      <c r="N4" s="208"/>
      <c r="O4" s="210"/>
      <c r="P4" s="217"/>
      <c r="Q4" s="217"/>
      <c r="R4" s="217"/>
      <c r="S4" s="217"/>
      <c r="T4" s="210"/>
      <c r="U4" s="210"/>
      <c r="V4" s="3" t="s">
        <v>61</v>
      </c>
      <c r="W4" s="3" t="s">
        <v>62</v>
      </c>
      <c r="X4" s="3" t="s">
        <v>15</v>
      </c>
      <c r="Y4" s="3" t="s">
        <v>63</v>
      </c>
      <c r="Z4" s="3" t="s">
        <v>60</v>
      </c>
      <c r="AA4" s="3" t="s">
        <v>25</v>
      </c>
      <c r="AB4" s="210"/>
      <c r="AC4" s="213"/>
      <c r="AD4" s="3" t="s">
        <v>16</v>
      </c>
      <c r="AE4" s="3" t="s">
        <v>17</v>
      </c>
      <c r="AF4" s="3" t="s">
        <v>26</v>
      </c>
      <c r="AG4" s="208"/>
      <c r="AH4" s="208"/>
      <c r="AI4" s="210"/>
      <c r="AJ4" s="208"/>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86.25" customHeight="1" x14ac:dyDescent="0.35">
      <c r="A6" s="1"/>
      <c r="B6" s="218" t="s">
        <v>172</v>
      </c>
      <c r="C6" s="194" t="s">
        <v>173</v>
      </c>
      <c r="D6" s="194" t="s">
        <v>174</v>
      </c>
      <c r="E6" s="194" t="s">
        <v>175</v>
      </c>
      <c r="F6" s="194" t="s">
        <v>173</v>
      </c>
      <c r="G6" s="194" t="s">
        <v>176</v>
      </c>
      <c r="H6" s="194" t="s">
        <v>93</v>
      </c>
      <c r="I6" s="194" t="s">
        <v>93</v>
      </c>
      <c r="J6" s="58" t="s">
        <v>177</v>
      </c>
      <c r="K6" s="58" t="s">
        <v>178</v>
      </c>
      <c r="L6" s="58" t="s">
        <v>106</v>
      </c>
      <c r="M6" s="59">
        <v>45000</v>
      </c>
      <c r="N6" s="194" t="s">
        <v>97</v>
      </c>
      <c r="O6" s="194" t="s">
        <v>179</v>
      </c>
      <c r="P6" s="190" t="s">
        <v>180</v>
      </c>
      <c r="Q6" s="190" t="s">
        <v>100</v>
      </c>
      <c r="R6" s="190" t="s">
        <v>181</v>
      </c>
      <c r="S6" s="190" t="s">
        <v>182</v>
      </c>
      <c r="T6" s="200">
        <v>18700000</v>
      </c>
      <c r="U6" s="194" t="s">
        <v>183</v>
      </c>
      <c r="V6" s="200">
        <v>18700000</v>
      </c>
      <c r="W6" s="194" t="s">
        <v>183</v>
      </c>
      <c r="X6" s="194" t="s">
        <v>183</v>
      </c>
      <c r="Y6" s="194" t="s">
        <v>183</v>
      </c>
      <c r="Z6" s="194" t="s">
        <v>183</v>
      </c>
      <c r="AA6" s="203" t="s">
        <v>183</v>
      </c>
      <c r="AB6" s="200">
        <v>3300000</v>
      </c>
      <c r="AC6" s="190" t="s">
        <v>103</v>
      </c>
      <c r="AD6" s="190" t="s">
        <v>183</v>
      </c>
      <c r="AE6" s="201">
        <v>18700000</v>
      </c>
      <c r="AF6" s="190" t="s">
        <v>183</v>
      </c>
      <c r="AG6" s="190" t="s">
        <v>183</v>
      </c>
      <c r="AH6" s="194" t="s">
        <v>242</v>
      </c>
      <c r="AI6" s="190" t="s">
        <v>184</v>
      </c>
      <c r="AJ6" s="194"/>
    </row>
    <row r="7" spans="1:36" ht="57.5" x14ac:dyDescent="0.35">
      <c r="A7" s="1"/>
      <c r="B7" s="219"/>
      <c r="C7" s="195"/>
      <c r="D7" s="206"/>
      <c r="E7" s="206"/>
      <c r="F7" s="195"/>
      <c r="G7" s="206"/>
      <c r="H7" s="195"/>
      <c r="I7" s="195"/>
      <c r="J7" s="58" t="s">
        <v>185</v>
      </c>
      <c r="K7" s="58" t="s">
        <v>186</v>
      </c>
      <c r="L7" s="58" t="s">
        <v>187</v>
      </c>
      <c r="M7" s="59">
        <v>33</v>
      </c>
      <c r="N7" s="195"/>
      <c r="O7" s="195"/>
      <c r="P7" s="191"/>
      <c r="Q7" s="191"/>
      <c r="R7" s="191"/>
      <c r="S7" s="191"/>
      <c r="T7" s="205"/>
      <c r="U7" s="195"/>
      <c r="V7" s="195"/>
      <c r="W7" s="195"/>
      <c r="X7" s="195"/>
      <c r="Y7" s="195"/>
      <c r="Z7" s="195"/>
      <c r="AA7" s="204"/>
      <c r="AB7" s="195"/>
      <c r="AC7" s="191"/>
      <c r="AD7" s="191"/>
      <c r="AE7" s="202"/>
      <c r="AF7" s="191"/>
      <c r="AG7" s="191"/>
      <c r="AH7" s="195"/>
      <c r="AI7" s="191"/>
      <c r="AJ7" s="195"/>
    </row>
    <row r="8" spans="1:36" ht="80.5" x14ac:dyDescent="0.35">
      <c r="A8" s="1"/>
      <c r="B8" s="196" t="s">
        <v>188</v>
      </c>
      <c r="C8" s="198" t="s">
        <v>189</v>
      </c>
      <c r="D8" s="199" t="s">
        <v>190</v>
      </c>
      <c r="E8" s="198" t="s">
        <v>191</v>
      </c>
      <c r="F8" s="198" t="s">
        <v>189</v>
      </c>
      <c r="G8" s="190" t="s">
        <v>192</v>
      </c>
      <c r="H8" s="194" t="s">
        <v>93</v>
      </c>
      <c r="I8" s="194" t="s">
        <v>93</v>
      </c>
      <c r="J8" s="58" t="s">
        <v>193</v>
      </c>
      <c r="K8" s="58" t="s">
        <v>194</v>
      </c>
      <c r="L8" s="58" t="s">
        <v>195</v>
      </c>
      <c r="M8" s="59">
        <v>4</v>
      </c>
      <c r="N8" s="194" t="s">
        <v>97</v>
      </c>
      <c r="O8" s="194" t="s">
        <v>179</v>
      </c>
      <c r="P8" s="190" t="s">
        <v>180</v>
      </c>
      <c r="Q8" s="190" t="s">
        <v>100</v>
      </c>
      <c r="R8" s="190" t="s">
        <v>181</v>
      </c>
      <c r="S8" s="190" t="s">
        <v>182</v>
      </c>
      <c r="T8" s="192">
        <v>850000</v>
      </c>
      <c r="U8" s="192" t="s">
        <v>183</v>
      </c>
      <c r="V8" s="192">
        <v>850000</v>
      </c>
      <c r="W8" s="194" t="s">
        <v>183</v>
      </c>
      <c r="X8" s="194" t="s">
        <v>183</v>
      </c>
      <c r="Y8" s="194" t="s">
        <v>183</v>
      </c>
      <c r="Z8" s="194" t="s">
        <v>183</v>
      </c>
      <c r="AA8" s="190" t="s">
        <v>183</v>
      </c>
      <c r="AB8" s="192">
        <v>150000</v>
      </c>
      <c r="AC8" s="190" t="s">
        <v>103</v>
      </c>
      <c r="AD8" s="193" t="s">
        <v>183</v>
      </c>
      <c r="AE8" s="192">
        <v>850000</v>
      </c>
      <c r="AF8" s="190" t="s">
        <v>183</v>
      </c>
      <c r="AG8" s="190" t="s">
        <v>183</v>
      </c>
      <c r="AH8" s="190" t="s">
        <v>196</v>
      </c>
      <c r="AI8" s="190" t="s">
        <v>184</v>
      </c>
      <c r="AJ8" s="190"/>
    </row>
    <row r="9" spans="1:36" ht="80.5" x14ac:dyDescent="0.35">
      <c r="A9" s="9"/>
      <c r="B9" s="197"/>
      <c r="C9" s="198"/>
      <c r="D9" s="199"/>
      <c r="E9" s="198"/>
      <c r="F9" s="198"/>
      <c r="G9" s="191"/>
      <c r="H9" s="195"/>
      <c r="I9" s="195"/>
      <c r="J9" s="58" t="s">
        <v>197</v>
      </c>
      <c r="K9" s="58" t="s">
        <v>198</v>
      </c>
      <c r="L9" s="58" t="s">
        <v>195</v>
      </c>
      <c r="M9" s="58">
        <v>4</v>
      </c>
      <c r="N9" s="195"/>
      <c r="O9" s="195"/>
      <c r="P9" s="191"/>
      <c r="Q9" s="191"/>
      <c r="R9" s="191"/>
      <c r="S9" s="191"/>
      <c r="T9" s="192"/>
      <c r="U9" s="192"/>
      <c r="V9" s="192"/>
      <c r="W9" s="195"/>
      <c r="X9" s="195"/>
      <c r="Y9" s="195"/>
      <c r="Z9" s="195"/>
      <c r="AA9" s="191"/>
      <c r="AB9" s="192"/>
      <c r="AC9" s="191"/>
      <c r="AD9" s="193"/>
      <c r="AE9" s="192"/>
      <c r="AF9" s="191"/>
      <c r="AG9" s="191"/>
      <c r="AH9" s="191"/>
      <c r="AI9" s="191"/>
      <c r="AJ9" s="191"/>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209" t="s">
        <v>24</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row>
  </sheetData>
  <mergeCells count="89">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 ref="B6:B7"/>
    <mergeCell ref="C6: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 ref="Z6:Z7"/>
    <mergeCell ref="AA6:AA7"/>
    <mergeCell ref="AB6:AB7"/>
    <mergeCell ref="AC6:AC7"/>
    <mergeCell ref="AD6:AD7"/>
    <mergeCell ref="AE6:AE7"/>
    <mergeCell ref="AF6:AF7"/>
    <mergeCell ref="AG6:AG7"/>
    <mergeCell ref="AH6:AH7"/>
    <mergeCell ref="AI6:AI7"/>
    <mergeCell ref="AJ6:AJ7"/>
    <mergeCell ref="B8:B9"/>
    <mergeCell ref="C8:C9"/>
    <mergeCell ref="D8:D9"/>
    <mergeCell ref="E8:E9"/>
    <mergeCell ref="F8:F9"/>
    <mergeCell ref="G8:G9"/>
    <mergeCell ref="H8:H9"/>
    <mergeCell ref="I8:I9"/>
    <mergeCell ref="N8:N9"/>
    <mergeCell ref="O8:O9"/>
    <mergeCell ref="P8:P9"/>
    <mergeCell ref="Q8:Q9"/>
    <mergeCell ref="R8:R9"/>
    <mergeCell ref="S8:S9"/>
    <mergeCell ref="T8:T9"/>
    <mergeCell ref="U8:U9"/>
    <mergeCell ref="V8:V9"/>
    <mergeCell ref="W8:W9"/>
    <mergeCell ref="X8:X9"/>
    <mergeCell ref="Y8:Y9"/>
    <mergeCell ref="Z8:Z9"/>
    <mergeCell ref="AA8:AA9"/>
    <mergeCell ref="AG8:AG9"/>
    <mergeCell ref="AH8:AH9"/>
    <mergeCell ref="AI8:AI9"/>
    <mergeCell ref="AJ8:AJ9"/>
    <mergeCell ref="AB8:AB9"/>
    <mergeCell ref="AC8:AC9"/>
    <mergeCell ref="AD8:AD9"/>
    <mergeCell ref="AE8:AE9"/>
    <mergeCell ref="AF8:AF9"/>
  </mergeCells>
  <dataValidations count="1">
    <dataValidation type="list" allowBlank="1" showInputMessage="1" showErrorMessage="1" sqref="P7:S7">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
  <sheetViews>
    <sheetView zoomScale="60" zoomScaleNormal="60" workbookViewId="0">
      <selection activeCell="F6" sqref="F6:F10"/>
    </sheetView>
  </sheetViews>
  <sheetFormatPr defaultRowHeight="14.5" x14ac:dyDescent="0.35"/>
  <cols>
    <col min="1" max="1" width="5" customWidth="1"/>
    <col min="2" max="2" width="21" customWidth="1"/>
    <col min="3" max="3" width="17.7265625" customWidth="1"/>
    <col min="4" max="5" width="13.7265625" customWidth="1"/>
    <col min="6" max="6" width="18.26953125" customWidth="1"/>
    <col min="7" max="7" width="50.26953125" customWidth="1"/>
    <col min="8" max="8" width="14.7265625" customWidth="1"/>
    <col min="9" max="9" width="13.7265625" customWidth="1"/>
    <col min="10" max="10" width="12.7265625" customWidth="1"/>
    <col min="11" max="14" width="10.54296875" customWidth="1"/>
    <col min="15" max="16" width="15.7265625" customWidth="1"/>
    <col min="17" max="17" width="18.54296875" customWidth="1"/>
    <col min="18" max="18" width="15.7265625" customWidth="1"/>
    <col min="19" max="21" width="14" customWidth="1"/>
    <col min="22" max="22" width="10" customWidth="1"/>
    <col min="23" max="23" width="11.26953125" customWidth="1"/>
    <col min="24" max="24" width="10" customWidth="1"/>
    <col min="25" max="25" width="11.7265625" customWidth="1"/>
    <col min="26" max="27" width="12.26953125" customWidth="1"/>
    <col min="28" max="29" width="11.26953125" customWidth="1"/>
    <col min="30" max="30" width="12.26953125" customWidth="1"/>
    <col min="31" max="33" width="11.26953125" customWidth="1"/>
    <col min="34" max="34" width="24.26953125" customWidth="1"/>
    <col min="35" max="35" width="19.453125" customWidth="1"/>
    <col min="36" max="36" width="10.453125" customWidth="1"/>
  </cols>
  <sheetData>
    <row r="1" spans="1:36" x14ac:dyDescent="0.35">
      <c r="A1" s="1"/>
      <c r="B1" s="220" t="s">
        <v>40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35">
      <c r="A3" s="1"/>
      <c r="B3" s="210" t="s">
        <v>0</v>
      </c>
      <c r="C3" s="210" t="s">
        <v>1</v>
      </c>
      <c r="D3" s="210" t="s">
        <v>28</v>
      </c>
      <c r="E3" s="210" t="s">
        <v>29</v>
      </c>
      <c r="F3" s="210" t="s">
        <v>30</v>
      </c>
      <c r="G3" s="210" t="s">
        <v>3</v>
      </c>
      <c r="H3" s="210" t="s">
        <v>4</v>
      </c>
      <c r="I3" s="210" t="s">
        <v>5</v>
      </c>
      <c r="J3" s="211" t="s">
        <v>6</v>
      </c>
      <c r="K3" s="211"/>
      <c r="L3" s="211"/>
      <c r="M3" s="211"/>
      <c r="N3" s="207" t="s">
        <v>47</v>
      </c>
      <c r="O3" s="210" t="s">
        <v>31</v>
      </c>
      <c r="P3" s="217" t="s">
        <v>42</v>
      </c>
      <c r="Q3" s="217" t="s">
        <v>32</v>
      </c>
      <c r="R3" s="217" t="s">
        <v>37</v>
      </c>
      <c r="S3" s="217" t="s">
        <v>33</v>
      </c>
      <c r="T3" s="210" t="s">
        <v>55</v>
      </c>
      <c r="U3" s="210" t="s">
        <v>57</v>
      </c>
      <c r="V3" s="211" t="s">
        <v>59</v>
      </c>
      <c r="W3" s="211"/>
      <c r="X3" s="211"/>
      <c r="Y3" s="211"/>
      <c r="Z3" s="211"/>
      <c r="AA3" s="211"/>
      <c r="AB3" s="210" t="s">
        <v>69</v>
      </c>
      <c r="AC3" s="212" t="s">
        <v>75</v>
      </c>
      <c r="AD3" s="214" t="s">
        <v>77</v>
      </c>
      <c r="AE3" s="215"/>
      <c r="AF3" s="216"/>
      <c r="AG3" s="207" t="s">
        <v>27</v>
      </c>
      <c r="AH3" s="207" t="s">
        <v>36</v>
      </c>
      <c r="AI3" s="210" t="s">
        <v>34</v>
      </c>
      <c r="AJ3" s="207" t="s">
        <v>35</v>
      </c>
    </row>
    <row r="4" spans="1:36" ht="169.15" customHeight="1" x14ac:dyDescent="0.35">
      <c r="A4" s="1"/>
      <c r="B4" s="210"/>
      <c r="C4" s="210"/>
      <c r="D4" s="210"/>
      <c r="E4" s="210"/>
      <c r="F4" s="210"/>
      <c r="G4" s="210"/>
      <c r="H4" s="210"/>
      <c r="I4" s="210"/>
      <c r="J4" s="3" t="s">
        <v>7</v>
      </c>
      <c r="K4" s="3" t="s">
        <v>8</v>
      </c>
      <c r="L4" s="3" t="s">
        <v>9</v>
      </c>
      <c r="M4" s="11" t="s">
        <v>10</v>
      </c>
      <c r="N4" s="208"/>
      <c r="O4" s="210"/>
      <c r="P4" s="217"/>
      <c r="Q4" s="217"/>
      <c r="R4" s="217"/>
      <c r="S4" s="217"/>
      <c r="T4" s="210"/>
      <c r="U4" s="210"/>
      <c r="V4" s="3" t="s">
        <v>61</v>
      </c>
      <c r="W4" s="3" t="s">
        <v>62</v>
      </c>
      <c r="X4" s="3" t="s">
        <v>15</v>
      </c>
      <c r="Y4" s="3" t="s">
        <v>63</v>
      </c>
      <c r="Z4" s="3" t="s">
        <v>60</v>
      </c>
      <c r="AA4" s="3" t="s">
        <v>25</v>
      </c>
      <c r="AB4" s="210"/>
      <c r="AC4" s="213"/>
      <c r="AD4" s="3" t="s">
        <v>16</v>
      </c>
      <c r="AE4" s="3" t="s">
        <v>17</v>
      </c>
      <c r="AF4" s="3" t="s">
        <v>26</v>
      </c>
      <c r="AG4" s="208"/>
      <c r="AH4" s="208"/>
      <c r="AI4" s="210"/>
      <c r="AJ4" s="208"/>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91" x14ac:dyDescent="0.35">
      <c r="A6" s="1"/>
      <c r="B6" s="227" t="s">
        <v>199</v>
      </c>
      <c r="C6" s="227" t="s">
        <v>201</v>
      </c>
      <c r="D6" s="227" t="s">
        <v>239</v>
      </c>
      <c r="E6" s="227" t="s">
        <v>200</v>
      </c>
      <c r="F6" s="227" t="s">
        <v>201</v>
      </c>
      <c r="G6" s="227" t="s">
        <v>202</v>
      </c>
      <c r="H6" s="227" t="s">
        <v>93</v>
      </c>
      <c r="I6" s="227" t="s">
        <v>93</v>
      </c>
      <c r="J6" s="64" t="s">
        <v>214</v>
      </c>
      <c r="K6" s="64" t="s">
        <v>215</v>
      </c>
      <c r="L6" s="64" t="s">
        <v>216</v>
      </c>
      <c r="M6" s="64">
        <v>2.464</v>
      </c>
      <c r="N6" s="227" t="s">
        <v>213</v>
      </c>
      <c r="O6" s="236" t="s">
        <v>212</v>
      </c>
      <c r="P6" s="237" t="s">
        <v>226</v>
      </c>
      <c r="Q6" s="237" t="s">
        <v>100</v>
      </c>
      <c r="R6" s="237" t="s">
        <v>101</v>
      </c>
      <c r="S6" s="237" t="s">
        <v>182</v>
      </c>
      <c r="T6" s="245">
        <v>341336</v>
      </c>
      <c r="U6" s="245">
        <v>341336</v>
      </c>
      <c r="V6" s="233">
        <v>341336</v>
      </c>
      <c r="W6" s="227" t="s">
        <v>183</v>
      </c>
      <c r="X6" s="227" t="s">
        <v>183</v>
      </c>
      <c r="Y6" s="227" t="s">
        <v>183</v>
      </c>
      <c r="Z6" s="227" t="s">
        <v>183</v>
      </c>
      <c r="AA6" s="227" t="s">
        <v>183</v>
      </c>
      <c r="AB6" s="233">
        <v>341336</v>
      </c>
      <c r="AC6" s="227" t="s">
        <v>227</v>
      </c>
      <c r="AD6" s="227" t="s">
        <v>183</v>
      </c>
      <c r="AE6" s="227" t="s">
        <v>183</v>
      </c>
      <c r="AF6" s="227">
        <v>341336</v>
      </c>
      <c r="AG6" s="227" t="s">
        <v>183</v>
      </c>
      <c r="AH6" s="221" t="s">
        <v>240</v>
      </c>
      <c r="AI6" s="221" t="s">
        <v>231</v>
      </c>
      <c r="AJ6" s="227"/>
    </row>
    <row r="7" spans="1:36" ht="78" x14ac:dyDescent="0.35">
      <c r="A7" s="1"/>
      <c r="B7" s="228"/>
      <c r="C7" s="228"/>
      <c r="D7" s="228"/>
      <c r="E7" s="228"/>
      <c r="F7" s="228"/>
      <c r="G7" s="228"/>
      <c r="H7" s="228"/>
      <c r="I7" s="228"/>
      <c r="J7" s="64" t="s">
        <v>218</v>
      </c>
      <c r="K7" s="64" t="s">
        <v>217</v>
      </c>
      <c r="L7" s="64" t="s">
        <v>216</v>
      </c>
      <c r="M7" s="64">
        <v>3.5640000000000001</v>
      </c>
      <c r="N7" s="228"/>
      <c r="O7" s="236"/>
      <c r="P7" s="237"/>
      <c r="Q7" s="237"/>
      <c r="R7" s="237"/>
      <c r="S7" s="237"/>
      <c r="T7" s="236"/>
      <c r="U7" s="236"/>
      <c r="V7" s="228"/>
      <c r="W7" s="228"/>
      <c r="X7" s="228"/>
      <c r="Y7" s="228"/>
      <c r="Z7" s="228"/>
      <c r="AA7" s="228"/>
      <c r="AB7" s="228"/>
      <c r="AC7" s="228"/>
      <c r="AD7" s="228"/>
      <c r="AE7" s="228"/>
      <c r="AF7" s="228"/>
      <c r="AG7" s="228"/>
      <c r="AH7" s="222"/>
      <c r="AI7" s="222"/>
      <c r="AJ7" s="228"/>
    </row>
    <row r="8" spans="1:36" ht="78" x14ac:dyDescent="0.35">
      <c r="A8" s="1"/>
      <c r="B8" s="228"/>
      <c r="C8" s="228"/>
      <c r="D8" s="228"/>
      <c r="E8" s="228"/>
      <c r="F8" s="228"/>
      <c r="G8" s="228"/>
      <c r="H8" s="228"/>
      <c r="I8" s="228"/>
      <c r="J8" s="64" t="s">
        <v>220</v>
      </c>
      <c r="K8" s="64" t="s">
        <v>219</v>
      </c>
      <c r="L8" s="64" t="s">
        <v>109</v>
      </c>
      <c r="M8" s="64">
        <v>103</v>
      </c>
      <c r="N8" s="228"/>
      <c r="O8" s="236"/>
      <c r="P8" s="237"/>
      <c r="Q8" s="237"/>
      <c r="R8" s="237"/>
      <c r="S8" s="237"/>
      <c r="T8" s="236"/>
      <c r="U8" s="236"/>
      <c r="V8" s="228"/>
      <c r="W8" s="228"/>
      <c r="X8" s="228"/>
      <c r="Y8" s="228"/>
      <c r="Z8" s="228"/>
      <c r="AA8" s="228"/>
      <c r="AB8" s="228"/>
      <c r="AC8" s="228"/>
      <c r="AD8" s="228"/>
      <c r="AE8" s="228"/>
      <c r="AF8" s="228"/>
      <c r="AG8" s="228"/>
      <c r="AH8" s="222"/>
      <c r="AI8" s="222"/>
      <c r="AJ8" s="228"/>
    </row>
    <row r="9" spans="1:36" ht="78" x14ac:dyDescent="0.35">
      <c r="A9" s="1"/>
      <c r="B9" s="228"/>
      <c r="C9" s="228"/>
      <c r="D9" s="228"/>
      <c r="E9" s="228"/>
      <c r="F9" s="228"/>
      <c r="G9" s="228"/>
      <c r="H9" s="228"/>
      <c r="I9" s="228"/>
      <c r="J9" s="64" t="s">
        <v>222</v>
      </c>
      <c r="K9" s="64" t="s">
        <v>221</v>
      </c>
      <c r="L9" s="64" t="s">
        <v>109</v>
      </c>
      <c r="M9" s="64">
        <v>164</v>
      </c>
      <c r="N9" s="228"/>
      <c r="O9" s="236"/>
      <c r="P9" s="237"/>
      <c r="Q9" s="237"/>
      <c r="R9" s="237"/>
      <c r="S9" s="237"/>
      <c r="T9" s="236"/>
      <c r="U9" s="236"/>
      <c r="V9" s="228"/>
      <c r="W9" s="228"/>
      <c r="X9" s="228"/>
      <c r="Y9" s="228"/>
      <c r="Z9" s="228"/>
      <c r="AA9" s="228"/>
      <c r="AB9" s="228"/>
      <c r="AC9" s="228"/>
      <c r="AD9" s="228"/>
      <c r="AE9" s="228"/>
      <c r="AF9" s="228"/>
      <c r="AG9" s="228"/>
      <c r="AH9" s="222"/>
      <c r="AI9" s="222"/>
      <c r="AJ9" s="228"/>
    </row>
    <row r="10" spans="1:36" ht="78" x14ac:dyDescent="0.35">
      <c r="A10" s="1"/>
      <c r="B10" s="229"/>
      <c r="C10" s="229"/>
      <c r="D10" s="229"/>
      <c r="E10" s="229"/>
      <c r="F10" s="229"/>
      <c r="G10" s="229"/>
      <c r="H10" s="229"/>
      <c r="I10" s="229"/>
      <c r="J10" s="64" t="s">
        <v>224</v>
      </c>
      <c r="K10" s="64" t="s">
        <v>223</v>
      </c>
      <c r="L10" s="64" t="s">
        <v>225</v>
      </c>
      <c r="M10" s="64">
        <v>168</v>
      </c>
      <c r="N10" s="229"/>
      <c r="O10" s="236"/>
      <c r="P10" s="237"/>
      <c r="Q10" s="237"/>
      <c r="R10" s="237"/>
      <c r="S10" s="237"/>
      <c r="T10" s="236"/>
      <c r="U10" s="236"/>
      <c r="V10" s="229"/>
      <c r="W10" s="229"/>
      <c r="X10" s="229"/>
      <c r="Y10" s="229"/>
      <c r="Z10" s="229"/>
      <c r="AA10" s="229"/>
      <c r="AB10" s="229"/>
      <c r="AC10" s="229"/>
      <c r="AD10" s="229"/>
      <c r="AE10" s="229"/>
      <c r="AF10" s="229"/>
      <c r="AG10" s="229"/>
      <c r="AH10" s="223"/>
      <c r="AI10" s="223"/>
      <c r="AJ10" s="229"/>
    </row>
    <row r="11" spans="1:36" s="61" customFormat="1" ht="91" x14ac:dyDescent="0.35">
      <c r="A11" s="60"/>
      <c r="B11" s="236" t="s">
        <v>204</v>
      </c>
      <c r="C11" s="236" t="s">
        <v>203</v>
      </c>
      <c r="D11" s="236" t="s">
        <v>239</v>
      </c>
      <c r="E11" s="236" t="s">
        <v>200</v>
      </c>
      <c r="F11" s="236" t="s">
        <v>203</v>
      </c>
      <c r="G11" s="236" t="s">
        <v>202</v>
      </c>
      <c r="H11" s="236" t="s">
        <v>93</v>
      </c>
      <c r="I11" s="236" t="s">
        <v>93</v>
      </c>
      <c r="J11" s="64" t="s">
        <v>214</v>
      </c>
      <c r="K11" s="64" t="s">
        <v>215</v>
      </c>
      <c r="L11" s="64" t="s">
        <v>216</v>
      </c>
      <c r="M11" s="64">
        <v>17.760000000000002</v>
      </c>
      <c r="N11" s="227" t="s">
        <v>213</v>
      </c>
      <c r="O11" s="227" t="s">
        <v>241</v>
      </c>
      <c r="P11" s="237" t="s">
        <v>226</v>
      </c>
      <c r="Q11" s="237" t="s">
        <v>100</v>
      </c>
      <c r="R11" s="237" t="s">
        <v>101</v>
      </c>
      <c r="S11" s="237" t="s">
        <v>182</v>
      </c>
      <c r="T11" s="233">
        <v>4907555</v>
      </c>
      <c r="U11" s="233">
        <v>4907555</v>
      </c>
      <c r="V11" s="233">
        <v>4907555</v>
      </c>
      <c r="W11" s="227" t="s">
        <v>183</v>
      </c>
      <c r="X11" s="227" t="s">
        <v>183</v>
      </c>
      <c r="Y11" s="227" t="s">
        <v>183</v>
      </c>
      <c r="Z11" s="227" t="s">
        <v>183</v>
      </c>
      <c r="AA11" s="246" t="s">
        <v>183</v>
      </c>
      <c r="AB11" s="233">
        <v>4907555</v>
      </c>
      <c r="AC11" s="244" t="s">
        <v>227</v>
      </c>
      <c r="AD11" s="244" t="s">
        <v>183</v>
      </c>
      <c r="AE11" s="244" t="s">
        <v>183</v>
      </c>
      <c r="AF11" s="241">
        <v>4907555</v>
      </c>
      <c r="AG11" s="244" t="s">
        <v>183</v>
      </c>
      <c r="AH11" s="221" t="s">
        <v>231</v>
      </c>
      <c r="AI11" s="221" t="s">
        <v>232</v>
      </c>
      <c r="AJ11" s="244"/>
    </row>
    <row r="12" spans="1:36" s="61" customFormat="1" ht="78" x14ac:dyDescent="0.35">
      <c r="A12" s="62"/>
      <c r="B12" s="236"/>
      <c r="C12" s="236"/>
      <c r="D12" s="236"/>
      <c r="E12" s="236"/>
      <c r="F12" s="236"/>
      <c r="G12" s="236"/>
      <c r="H12" s="236"/>
      <c r="I12" s="236"/>
      <c r="J12" s="64" t="s">
        <v>220</v>
      </c>
      <c r="K12" s="64" t="s">
        <v>219</v>
      </c>
      <c r="L12" s="64" t="s">
        <v>109</v>
      </c>
      <c r="M12" s="64">
        <v>640</v>
      </c>
      <c r="N12" s="228"/>
      <c r="O12" s="228"/>
      <c r="P12" s="237"/>
      <c r="Q12" s="237"/>
      <c r="R12" s="237"/>
      <c r="S12" s="237"/>
      <c r="T12" s="228"/>
      <c r="U12" s="228"/>
      <c r="V12" s="228"/>
      <c r="W12" s="228"/>
      <c r="X12" s="228"/>
      <c r="Y12" s="228"/>
      <c r="Z12" s="228"/>
      <c r="AA12" s="247"/>
      <c r="AB12" s="228"/>
      <c r="AC12" s="242"/>
      <c r="AD12" s="242"/>
      <c r="AE12" s="242"/>
      <c r="AF12" s="242"/>
      <c r="AG12" s="242"/>
      <c r="AH12" s="222"/>
      <c r="AI12" s="222"/>
      <c r="AJ12" s="242"/>
    </row>
    <row r="13" spans="1:36" s="61" customFormat="1" ht="78" x14ac:dyDescent="0.35">
      <c r="A13" s="63"/>
      <c r="B13" s="236"/>
      <c r="C13" s="236"/>
      <c r="D13" s="236"/>
      <c r="E13" s="236"/>
      <c r="F13" s="236"/>
      <c r="G13" s="236"/>
      <c r="H13" s="236"/>
      <c r="I13" s="236"/>
      <c r="J13" s="64" t="s">
        <v>218</v>
      </c>
      <c r="K13" s="64" t="s">
        <v>217</v>
      </c>
      <c r="L13" s="64" t="s">
        <v>216</v>
      </c>
      <c r="M13" s="64">
        <v>16.5</v>
      </c>
      <c r="N13" s="228"/>
      <c r="O13" s="228"/>
      <c r="P13" s="237"/>
      <c r="Q13" s="237"/>
      <c r="R13" s="237"/>
      <c r="S13" s="237"/>
      <c r="T13" s="228"/>
      <c r="U13" s="228"/>
      <c r="V13" s="228"/>
      <c r="W13" s="228"/>
      <c r="X13" s="228"/>
      <c r="Y13" s="228"/>
      <c r="Z13" s="228"/>
      <c r="AA13" s="247"/>
      <c r="AB13" s="228"/>
      <c r="AC13" s="242"/>
      <c r="AD13" s="242"/>
      <c r="AE13" s="242"/>
      <c r="AF13" s="242"/>
      <c r="AG13" s="242"/>
      <c r="AH13" s="222"/>
      <c r="AI13" s="222"/>
      <c r="AJ13" s="242"/>
    </row>
    <row r="14" spans="1:36" s="61" customFormat="1" ht="78" x14ac:dyDescent="0.35">
      <c r="A14" s="60"/>
      <c r="B14" s="236"/>
      <c r="C14" s="236"/>
      <c r="D14" s="236"/>
      <c r="E14" s="236"/>
      <c r="F14" s="236"/>
      <c r="G14" s="236"/>
      <c r="H14" s="236"/>
      <c r="I14" s="236"/>
      <c r="J14" s="64" t="s">
        <v>222</v>
      </c>
      <c r="K14" s="64" t="s">
        <v>221</v>
      </c>
      <c r="L14" s="64" t="s">
        <v>109</v>
      </c>
      <c r="M14" s="64">
        <v>678</v>
      </c>
      <c r="N14" s="228"/>
      <c r="O14" s="228"/>
      <c r="P14" s="237"/>
      <c r="Q14" s="237"/>
      <c r="R14" s="237"/>
      <c r="S14" s="237"/>
      <c r="T14" s="228"/>
      <c r="U14" s="228"/>
      <c r="V14" s="228"/>
      <c r="W14" s="228"/>
      <c r="X14" s="228"/>
      <c r="Y14" s="228"/>
      <c r="Z14" s="228"/>
      <c r="AA14" s="247"/>
      <c r="AB14" s="228"/>
      <c r="AC14" s="242"/>
      <c r="AD14" s="242"/>
      <c r="AE14" s="242"/>
      <c r="AF14" s="242"/>
      <c r="AG14" s="242"/>
      <c r="AH14" s="222"/>
      <c r="AI14" s="222"/>
      <c r="AJ14" s="242"/>
    </row>
    <row r="15" spans="1:36" s="61" customFormat="1" ht="52" x14ac:dyDescent="0.35">
      <c r="A15" s="60"/>
      <c r="B15" s="236"/>
      <c r="C15" s="236"/>
      <c r="D15" s="236"/>
      <c r="E15" s="236"/>
      <c r="F15" s="236"/>
      <c r="G15" s="236"/>
      <c r="H15" s="236"/>
      <c r="I15" s="236"/>
      <c r="J15" s="64" t="s">
        <v>229</v>
      </c>
      <c r="K15" s="64" t="s">
        <v>228</v>
      </c>
      <c r="L15" s="64" t="s">
        <v>230</v>
      </c>
      <c r="M15" s="64">
        <v>328</v>
      </c>
      <c r="N15" s="229"/>
      <c r="O15" s="229"/>
      <c r="P15" s="237"/>
      <c r="Q15" s="237"/>
      <c r="R15" s="237"/>
      <c r="S15" s="237"/>
      <c r="T15" s="229"/>
      <c r="U15" s="229"/>
      <c r="V15" s="229"/>
      <c r="W15" s="229"/>
      <c r="X15" s="229"/>
      <c r="Y15" s="229"/>
      <c r="Z15" s="229"/>
      <c r="AA15" s="248"/>
      <c r="AB15" s="229"/>
      <c r="AC15" s="243"/>
      <c r="AD15" s="243"/>
      <c r="AE15" s="243"/>
      <c r="AF15" s="243"/>
      <c r="AG15" s="243"/>
      <c r="AH15" s="223"/>
      <c r="AI15" s="223"/>
      <c r="AJ15" s="243"/>
    </row>
    <row r="16" spans="1:36" s="61" customFormat="1" ht="91" x14ac:dyDescent="0.35">
      <c r="A16" s="60"/>
      <c r="B16" s="227" t="s">
        <v>205</v>
      </c>
      <c r="C16" s="227" t="s">
        <v>208</v>
      </c>
      <c r="D16" s="227" t="s">
        <v>239</v>
      </c>
      <c r="E16" s="227" t="s">
        <v>200</v>
      </c>
      <c r="F16" s="227" t="s">
        <v>208</v>
      </c>
      <c r="G16" s="227" t="s">
        <v>202</v>
      </c>
      <c r="H16" s="227" t="s">
        <v>93</v>
      </c>
      <c r="I16" s="227" t="s">
        <v>93</v>
      </c>
      <c r="J16" s="64" t="s">
        <v>214</v>
      </c>
      <c r="K16" s="64" t="s">
        <v>215</v>
      </c>
      <c r="L16" s="64" t="s">
        <v>216</v>
      </c>
      <c r="M16" s="64">
        <v>10.71</v>
      </c>
      <c r="N16" s="227" t="s">
        <v>213</v>
      </c>
      <c r="O16" s="227" t="s">
        <v>234</v>
      </c>
      <c r="P16" s="230" t="s">
        <v>226</v>
      </c>
      <c r="Q16" s="230" t="s">
        <v>100</v>
      </c>
      <c r="R16" s="230" t="s">
        <v>101</v>
      </c>
      <c r="S16" s="230" t="s">
        <v>182</v>
      </c>
      <c r="T16" s="233">
        <v>2445265</v>
      </c>
      <c r="U16" s="233">
        <v>2445265</v>
      </c>
      <c r="V16" s="233">
        <v>2445265</v>
      </c>
      <c r="W16" s="227" t="s">
        <v>183</v>
      </c>
      <c r="X16" s="227" t="s">
        <v>183</v>
      </c>
      <c r="Y16" s="227" t="s">
        <v>183</v>
      </c>
      <c r="Z16" s="227" t="s">
        <v>183</v>
      </c>
      <c r="AA16" s="227" t="s">
        <v>183</v>
      </c>
      <c r="AB16" s="233">
        <v>2445265</v>
      </c>
      <c r="AC16" s="227" t="s">
        <v>227</v>
      </c>
      <c r="AD16" s="227" t="s">
        <v>183</v>
      </c>
      <c r="AE16" s="227" t="s">
        <v>183</v>
      </c>
      <c r="AF16" s="233">
        <v>2445265</v>
      </c>
      <c r="AG16" s="227" t="s">
        <v>183</v>
      </c>
      <c r="AH16" s="221" t="s">
        <v>231</v>
      </c>
      <c r="AI16" s="221" t="s">
        <v>232</v>
      </c>
      <c r="AJ16" s="227"/>
    </row>
    <row r="17" spans="1:36" s="61" customFormat="1" ht="14.65" customHeight="1" x14ac:dyDescent="0.35">
      <c r="A17" s="60"/>
      <c r="B17" s="228"/>
      <c r="C17" s="228"/>
      <c r="D17" s="228"/>
      <c r="E17" s="228"/>
      <c r="F17" s="228"/>
      <c r="G17" s="228"/>
      <c r="H17" s="228"/>
      <c r="I17" s="228"/>
      <c r="J17" s="64" t="s">
        <v>218</v>
      </c>
      <c r="K17" s="64" t="s">
        <v>217</v>
      </c>
      <c r="L17" s="64" t="s">
        <v>216</v>
      </c>
      <c r="M17" s="64">
        <v>13.23</v>
      </c>
      <c r="N17" s="228"/>
      <c r="O17" s="228"/>
      <c r="P17" s="231"/>
      <c r="Q17" s="231"/>
      <c r="R17" s="231"/>
      <c r="S17" s="231"/>
      <c r="T17" s="228"/>
      <c r="U17" s="228"/>
      <c r="V17" s="228"/>
      <c r="W17" s="228"/>
      <c r="X17" s="228"/>
      <c r="Y17" s="228"/>
      <c r="Z17" s="228"/>
      <c r="AA17" s="228"/>
      <c r="AB17" s="228"/>
      <c r="AC17" s="228"/>
      <c r="AD17" s="228"/>
      <c r="AE17" s="228"/>
      <c r="AF17" s="228"/>
      <c r="AG17" s="228"/>
      <c r="AH17" s="222"/>
      <c r="AI17" s="222"/>
      <c r="AJ17" s="228"/>
    </row>
    <row r="18" spans="1:36" s="61" customFormat="1" ht="52" x14ac:dyDescent="0.35">
      <c r="B18" s="228"/>
      <c r="C18" s="228"/>
      <c r="D18" s="228"/>
      <c r="E18" s="228"/>
      <c r="F18" s="228"/>
      <c r="G18" s="228"/>
      <c r="H18" s="228"/>
      <c r="I18" s="228"/>
      <c r="J18" s="64" t="s">
        <v>229</v>
      </c>
      <c r="K18" s="64" t="s">
        <v>228</v>
      </c>
      <c r="L18" s="64" t="s">
        <v>230</v>
      </c>
      <c r="M18" s="64">
        <v>734</v>
      </c>
      <c r="N18" s="228"/>
      <c r="O18" s="228"/>
      <c r="P18" s="231"/>
      <c r="Q18" s="231"/>
      <c r="R18" s="231"/>
      <c r="S18" s="231"/>
      <c r="T18" s="228"/>
      <c r="U18" s="228"/>
      <c r="V18" s="228"/>
      <c r="W18" s="228"/>
      <c r="X18" s="228"/>
      <c r="Y18" s="228"/>
      <c r="Z18" s="228"/>
      <c r="AA18" s="228"/>
      <c r="AB18" s="228"/>
      <c r="AC18" s="228"/>
      <c r="AD18" s="228"/>
      <c r="AE18" s="228"/>
      <c r="AF18" s="228"/>
      <c r="AG18" s="228"/>
      <c r="AH18" s="222"/>
      <c r="AI18" s="222"/>
      <c r="AJ18" s="228"/>
    </row>
    <row r="19" spans="1:36" s="61" customFormat="1" ht="78" x14ac:dyDescent="0.35">
      <c r="B19" s="228"/>
      <c r="C19" s="228"/>
      <c r="D19" s="228"/>
      <c r="E19" s="228"/>
      <c r="F19" s="228"/>
      <c r="G19" s="228"/>
      <c r="H19" s="228"/>
      <c r="I19" s="228"/>
      <c r="J19" s="64" t="s">
        <v>224</v>
      </c>
      <c r="K19" s="64" t="s">
        <v>223</v>
      </c>
      <c r="L19" s="64" t="s">
        <v>225</v>
      </c>
      <c r="M19" s="64">
        <v>50</v>
      </c>
      <c r="N19" s="228"/>
      <c r="O19" s="228"/>
      <c r="P19" s="231"/>
      <c r="Q19" s="231"/>
      <c r="R19" s="231"/>
      <c r="S19" s="231"/>
      <c r="T19" s="228"/>
      <c r="U19" s="228"/>
      <c r="V19" s="228"/>
      <c r="W19" s="228"/>
      <c r="X19" s="228"/>
      <c r="Y19" s="228"/>
      <c r="Z19" s="228"/>
      <c r="AA19" s="228"/>
      <c r="AB19" s="228"/>
      <c r="AC19" s="228"/>
      <c r="AD19" s="228"/>
      <c r="AE19" s="228"/>
      <c r="AF19" s="228"/>
      <c r="AG19" s="228"/>
      <c r="AH19" s="222"/>
      <c r="AI19" s="222"/>
      <c r="AJ19" s="228"/>
    </row>
    <row r="20" spans="1:36" s="61" customFormat="1" ht="78" x14ac:dyDescent="0.35">
      <c r="B20" s="228"/>
      <c r="C20" s="228"/>
      <c r="D20" s="228"/>
      <c r="E20" s="228"/>
      <c r="F20" s="228"/>
      <c r="G20" s="228"/>
      <c r="H20" s="228"/>
      <c r="I20" s="228"/>
      <c r="J20" s="64" t="s">
        <v>222</v>
      </c>
      <c r="K20" s="64" t="s">
        <v>221</v>
      </c>
      <c r="L20" s="64" t="s">
        <v>109</v>
      </c>
      <c r="M20" s="65">
        <v>1048</v>
      </c>
      <c r="N20" s="228"/>
      <c r="O20" s="228"/>
      <c r="P20" s="231"/>
      <c r="Q20" s="231"/>
      <c r="R20" s="231"/>
      <c r="S20" s="231"/>
      <c r="T20" s="228"/>
      <c r="U20" s="228"/>
      <c r="V20" s="228"/>
      <c r="W20" s="228"/>
      <c r="X20" s="228"/>
      <c r="Y20" s="228"/>
      <c r="Z20" s="228"/>
      <c r="AA20" s="228"/>
      <c r="AB20" s="228"/>
      <c r="AC20" s="228"/>
      <c r="AD20" s="228"/>
      <c r="AE20" s="228"/>
      <c r="AF20" s="228"/>
      <c r="AG20" s="228"/>
      <c r="AH20" s="222"/>
      <c r="AI20" s="222"/>
      <c r="AJ20" s="228"/>
    </row>
    <row r="21" spans="1:36" s="61" customFormat="1" ht="78" x14ac:dyDescent="0.35">
      <c r="B21" s="229"/>
      <c r="C21" s="229"/>
      <c r="D21" s="229"/>
      <c r="E21" s="229"/>
      <c r="F21" s="229"/>
      <c r="G21" s="229"/>
      <c r="H21" s="229"/>
      <c r="I21" s="229"/>
      <c r="J21" s="64" t="s">
        <v>220</v>
      </c>
      <c r="K21" s="64" t="s">
        <v>219</v>
      </c>
      <c r="L21" s="64" t="s">
        <v>109</v>
      </c>
      <c r="M21" s="64">
        <v>895</v>
      </c>
      <c r="N21" s="229"/>
      <c r="O21" s="229"/>
      <c r="P21" s="232"/>
      <c r="Q21" s="232"/>
      <c r="R21" s="232"/>
      <c r="S21" s="232"/>
      <c r="T21" s="229"/>
      <c r="U21" s="229"/>
      <c r="V21" s="229"/>
      <c r="W21" s="229"/>
      <c r="X21" s="229"/>
      <c r="Y21" s="229"/>
      <c r="Z21" s="229"/>
      <c r="AA21" s="229"/>
      <c r="AB21" s="229"/>
      <c r="AC21" s="229"/>
      <c r="AD21" s="229"/>
      <c r="AE21" s="229"/>
      <c r="AF21" s="229"/>
      <c r="AG21" s="229"/>
      <c r="AH21" s="223"/>
      <c r="AI21" s="223"/>
      <c r="AJ21" s="229"/>
    </row>
    <row r="22" spans="1:36" s="61" customFormat="1" ht="91" x14ac:dyDescent="0.35">
      <c r="B22" s="236" t="s">
        <v>207</v>
      </c>
      <c r="C22" s="236" t="s">
        <v>210</v>
      </c>
      <c r="D22" s="236" t="s">
        <v>239</v>
      </c>
      <c r="E22" s="236" t="s">
        <v>200</v>
      </c>
      <c r="F22" s="236" t="s">
        <v>210</v>
      </c>
      <c r="G22" s="236" t="s">
        <v>202</v>
      </c>
      <c r="H22" s="236" t="s">
        <v>93</v>
      </c>
      <c r="I22" s="236" t="s">
        <v>93</v>
      </c>
      <c r="J22" s="64" t="s">
        <v>214</v>
      </c>
      <c r="K22" s="64" t="s">
        <v>215</v>
      </c>
      <c r="L22" s="64" t="s">
        <v>216</v>
      </c>
      <c r="M22" s="64">
        <v>3.68</v>
      </c>
      <c r="N22" s="227" t="s">
        <v>213</v>
      </c>
      <c r="O22" s="236" t="s">
        <v>236</v>
      </c>
      <c r="P22" s="237" t="s">
        <v>226</v>
      </c>
      <c r="Q22" s="237" t="s">
        <v>100</v>
      </c>
      <c r="R22" s="237" t="s">
        <v>101</v>
      </c>
      <c r="S22" s="237" t="s">
        <v>182</v>
      </c>
      <c r="T22" s="245">
        <v>1584542</v>
      </c>
      <c r="U22" s="233">
        <v>1584542</v>
      </c>
      <c r="V22" s="233">
        <v>1584542</v>
      </c>
      <c r="W22" s="250" t="s">
        <v>183</v>
      </c>
      <c r="X22" s="250" t="s">
        <v>183</v>
      </c>
      <c r="Y22" s="250" t="s">
        <v>183</v>
      </c>
      <c r="Z22" s="227" t="s">
        <v>183</v>
      </c>
      <c r="AA22" s="238" t="s">
        <v>183</v>
      </c>
      <c r="AB22" s="233">
        <v>1584542</v>
      </c>
      <c r="AC22" s="244" t="s">
        <v>227</v>
      </c>
      <c r="AD22" s="244" t="s">
        <v>183</v>
      </c>
      <c r="AE22" s="244" t="s">
        <v>183</v>
      </c>
      <c r="AF22" s="241">
        <v>1584542</v>
      </c>
      <c r="AG22" s="224" t="s">
        <v>183</v>
      </c>
      <c r="AH22" s="221" t="s">
        <v>235</v>
      </c>
      <c r="AI22" s="221" t="s">
        <v>237</v>
      </c>
      <c r="AJ22" s="224"/>
    </row>
    <row r="23" spans="1:36" s="61" customFormat="1" ht="78" x14ac:dyDescent="0.35">
      <c r="B23" s="236"/>
      <c r="C23" s="236"/>
      <c r="D23" s="236"/>
      <c r="E23" s="236"/>
      <c r="F23" s="236"/>
      <c r="G23" s="236"/>
      <c r="H23" s="236"/>
      <c r="I23" s="236"/>
      <c r="J23" s="64" t="s">
        <v>220</v>
      </c>
      <c r="K23" s="64" t="s">
        <v>219</v>
      </c>
      <c r="L23" s="64" t="s">
        <v>109</v>
      </c>
      <c r="M23" s="64">
        <v>150</v>
      </c>
      <c r="N23" s="228"/>
      <c r="O23" s="236"/>
      <c r="P23" s="237"/>
      <c r="Q23" s="237"/>
      <c r="R23" s="237"/>
      <c r="S23" s="237"/>
      <c r="T23" s="236"/>
      <c r="U23" s="228"/>
      <c r="V23" s="228"/>
      <c r="W23" s="251"/>
      <c r="X23" s="251"/>
      <c r="Y23" s="251"/>
      <c r="Z23" s="228"/>
      <c r="AA23" s="239"/>
      <c r="AB23" s="228"/>
      <c r="AC23" s="225"/>
      <c r="AD23" s="242"/>
      <c r="AE23" s="242"/>
      <c r="AF23" s="242"/>
      <c r="AG23" s="225"/>
      <c r="AH23" s="222"/>
      <c r="AI23" s="222"/>
      <c r="AJ23" s="225"/>
    </row>
    <row r="24" spans="1:36" s="61" customFormat="1" ht="78" x14ac:dyDescent="0.35">
      <c r="B24" s="236"/>
      <c r="C24" s="236"/>
      <c r="D24" s="236"/>
      <c r="E24" s="236"/>
      <c r="F24" s="236"/>
      <c r="G24" s="236"/>
      <c r="H24" s="236"/>
      <c r="I24" s="236"/>
      <c r="J24" s="64" t="s">
        <v>218</v>
      </c>
      <c r="K24" s="64" t="s">
        <v>217</v>
      </c>
      <c r="L24" s="64" t="s">
        <v>216</v>
      </c>
      <c r="M24" s="64">
        <v>11.31</v>
      </c>
      <c r="N24" s="228"/>
      <c r="O24" s="236"/>
      <c r="P24" s="237"/>
      <c r="Q24" s="237"/>
      <c r="R24" s="237"/>
      <c r="S24" s="237"/>
      <c r="T24" s="236"/>
      <c r="U24" s="228"/>
      <c r="V24" s="228"/>
      <c r="W24" s="251"/>
      <c r="X24" s="251"/>
      <c r="Y24" s="251"/>
      <c r="Z24" s="228"/>
      <c r="AA24" s="239"/>
      <c r="AB24" s="228"/>
      <c r="AC24" s="225"/>
      <c r="AD24" s="242"/>
      <c r="AE24" s="242"/>
      <c r="AF24" s="242"/>
      <c r="AG24" s="225"/>
      <c r="AH24" s="222"/>
      <c r="AI24" s="222"/>
      <c r="AJ24" s="225"/>
    </row>
    <row r="25" spans="1:36" s="61" customFormat="1" ht="78" x14ac:dyDescent="0.35">
      <c r="B25" s="236"/>
      <c r="C25" s="236"/>
      <c r="D25" s="236"/>
      <c r="E25" s="236"/>
      <c r="F25" s="236"/>
      <c r="G25" s="236"/>
      <c r="H25" s="236"/>
      <c r="I25" s="236"/>
      <c r="J25" s="64" t="s">
        <v>222</v>
      </c>
      <c r="K25" s="64" t="s">
        <v>221</v>
      </c>
      <c r="L25" s="64" t="s">
        <v>109</v>
      </c>
      <c r="M25" s="64">
        <v>591</v>
      </c>
      <c r="N25" s="228"/>
      <c r="O25" s="236"/>
      <c r="P25" s="237"/>
      <c r="Q25" s="237"/>
      <c r="R25" s="237"/>
      <c r="S25" s="237"/>
      <c r="T25" s="236"/>
      <c r="U25" s="228"/>
      <c r="V25" s="228"/>
      <c r="W25" s="251"/>
      <c r="X25" s="251"/>
      <c r="Y25" s="251"/>
      <c r="Z25" s="228"/>
      <c r="AA25" s="239"/>
      <c r="AB25" s="228"/>
      <c r="AC25" s="225"/>
      <c r="AD25" s="242"/>
      <c r="AE25" s="242"/>
      <c r="AF25" s="242"/>
      <c r="AG25" s="225"/>
      <c r="AH25" s="222"/>
      <c r="AI25" s="222"/>
      <c r="AJ25" s="225"/>
    </row>
    <row r="26" spans="1:36" s="61" customFormat="1" ht="52" x14ac:dyDescent="0.35">
      <c r="B26" s="236"/>
      <c r="C26" s="236"/>
      <c r="D26" s="236"/>
      <c r="E26" s="236"/>
      <c r="F26" s="236"/>
      <c r="G26" s="236"/>
      <c r="H26" s="236"/>
      <c r="I26" s="236"/>
      <c r="J26" s="64" t="s">
        <v>229</v>
      </c>
      <c r="K26" s="64" t="s">
        <v>228</v>
      </c>
      <c r="L26" s="64" t="s">
        <v>230</v>
      </c>
      <c r="M26" s="64">
        <v>258</v>
      </c>
      <c r="N26" s="229"/>
      <c r="O26" s="236"/>
      <c r="P26" s="237"/>
      <c r="Q26" s="237"/>
      <c r="R26" s="237"/>
      <c r="S26" s="237"/>
      <c r="T26" s="236"/>
      <c r="U26" s="229"/>
      <c r="V26" s="229"/>
      <c r="W26" s="252"/>
      <c r="X26" s="252"/>
      <c r="Y26" s="252"/>
      <c r="Z26" s="229"/>
      <c r="AA26" s="240"/>
      <c r="AB26" s="229"/>
      <c r="AC26" s="226"/>
      <c r="AD26" s="243"/>
      <c r="AE26" s="243"/>
      <c r="AF26" s="243"/>
      <c r="AG26" s="226"/>
      <c r="AH26" s="223"/>
      <c r="AI26" s="223"/>
      <c r="AJ26" s="226"/>
    </row>
    <row r="27" spans="1:36" s="61" customFormat="1" ht="91" x14ac:dyDescent="0.35">
      <c r="B27" s="227" t="s">
        <v>209</v>
      </c>
      <c r="C27" s="227" t="s">
        <v>211</v>
      </c>
      <c r="D27" s="227" t="s">
        <v>239</v>
      </c>
      <c r="E27" s="227" t="s">
        <v>200</v>
      </c>
      <c r="F27" s="227" t="s">
        <v>211</v>
      </c>
      <c r="G27" s="227" t="s">
        <v>202</v>
      </c>
      <c r="H27" s="227" t="s">
        <v>93</v>
      </c>
      <c r="I27" s="227" t="s">
        <v>93</v>
      </c>
      <c r="J27" s="64" t="s">
        <v>214</v>
      </c>
      <c r="K27" s="64" t="s">
        <v>215</v>
      </c>
      <c r="L27" s="64" t="s">
        <v>216</v>
      </c>
      <c r="M27" s="64">
        <v>10.4</v>
      </c>
      <c r="N27" s="227" t="s">
        <v>213</v>
      </c>
      <c r="O27" s="227" t="s">
        <v>238</v>
      </c>
      <c r="P27" s="230" t="s">
        <v>226</v>
      </c>
      <c r="Q27" s="230" t="s">
        <v>100</v>
      </c>
      <c r="R27" s="230" t="s">
        <v>101</v>
      </c>
      <c r="S27" s="230" t="s">
        <v>182</v>
      </c>
      <c r="T27" s="233">
        <f>U27+U33</f>
        <v>12052583</v>
      </c>
      <c r="U27" s="233">
        <v>6758500</v>
      </c>
      <c r="V27" s="233">
        <v>6758500</v>
      </c>
      <c r="W27" s="250" t="s">
        <v>183</v>
      </c>
      <c r="X27" s="250" t="s">
        <v>183</v>
      </c>
      <c r="Y27" s="250" t="s">
        <v>183</v>
      </c>
      <c r="Z27" s="227" t="s">
        <v>183</v>
      </c>
      <c r="AA27" s="238" t="s">
        <v>183</v>
      </c>
      <c r="AB27" s="233">
        <v>6758500</v>
      </c>
      <c r="AC27" s="244" t="s">
        <v>227</v>
      </c>
      <c r="AD27" s="244" t="s">
        <v>183</v>
      </c>
      <c r="AE27" s="244" t="s">
        <v>183</v>
      </c>
      <c r="AF27" s="249">
        <v>6758500</v>
      </c>
      <c r="AG27" s="224" t="s">
        <v>183</v>
      </c>
      <c r="AH27" s="221" t="s">
        <v>240</v>
      </c>
      <c r="AI27" s="221" t="s">
        <v>231</v>
      </c>
      <c r="AJ27" s="224"/>
    </row>
    <row r="28" spans="1:36" s="61" customFormat="1" ht="78" x14ac:dyDescent="0.35">
      <c r="B28" s="228"/>
      <c r="C28" s="228"/>
      <c r="D28" s="228"/>
      <c r="E28" s="228"/>
      <c r="F28" s="228"/>
      <c r="G28" s="228"/>
      <c r="H28" s="228"/>
      <c r="I28" s="228"/>
      <c r="J28" s="64" t="s">
        <v>218</v>
      </c>
      <c r="K28" s="64" t="s">
        <v>217</v>
      </c>
      <c r="L28" s="64" t="s">
        <v>216</v>
      </c>
      <c r="M28" s="64">
        <v>11.3</v>
      </c>
      <c r="N28" s="228"/>
      <c r="O28" s="228"/>
      <c r="P28" s="231"/>
      <c r="Q28" s="231"/>
      <c r="R28" s="231"/>
      <c r="S28" s="231"/>
      <c r="T28" s="234"/>
      <c r="U28" s="228"/>
      <c r="V28" s="228"/>
      <c r="W28" s="251"/>
      <c r="X28" s="251"/>
      <c r="Y28" s="251"/>
      <c r="Z28" s="228"/>
      <c r="AA28" s="239"/>
      <c r="AB28" s="228"/>
      <c r="AC28" s="225"/>
      <c r="AD28" s="242"/>
      <c r="AE28" s="242"/>
      <c r="AF28" s="225"/>
      <c r="AG28" s="225"/>
      <c r="AH28" s="222"/>
      <c r="AI28" s="222"/>
      <c r="AJ28" s="225"/>
    </row>
    <row r="29" spans="1:36" ht="78" x14ac:dyDescent="0.35">
      <c r="B29" s="228"/>
      <c r="C29" s="228"/>
      <c r="D29" s="228"/>
      <c r="E29" s="228"/>
      <c r="F29" s="228"/>
      <c r="G29" s="228"/>
      <c r="H29" s="228"/>
      <c r="I29" s="228"/>
      <c r="J29" s="64" t="s">
        <v>220</v>
      </c>
      <c r="K29" s="64" t="s">
        <v>219</v>
      </c>
      <c r="L29" s="64" t="s">
        <v>109</v>
      </c>
      <c r="M29" s="64">
        <v>1001</v>
      </c>
      <c r="N29" s="228"/>
      <c r="O29" s="228"/>
      <c r="P29" s="231"/>
      <c r="Q29" s="231"/>
      <c r="R29" s="231"/>
      <c r="S29" s="231"/>
      <c r="T29" s="234"/>
      <c r="U29" s="228"/>
      <c r="V29" s="228"/>
      <c r="W29" s="251"/>
      <c r="X29" s="251"/>
      <c r="Y29" s="251"/>
      <c r="Z29" s="228"/>
      <c r="AA29" s="239"/>
      <c r="AB29" s="228"/>
      <c r="AC29" s="225"/>
      <c r="AD29" s="242"/>
      <c r="AE29" s="242"/>
      <c r="AF29" s="225"/>
      <c r="AG29" s="225"/>
      <c r="AH29" s="222"/>
      <c r="AI29" s="222"/>
      <c r="AJ29" s="225"/>
    </row>
    <row r="30" spans="1:36" ht="78" x14ac:dyDescent="0.35">
      <c r="B30" s="228"/>
      <c r="C30" s="228"/>
      <c r="D30" s="228"/>
      <c r="E30" s="228"/>
      <c r="F30" s="228"/>
      <c r="G30" s="228"/>
      <c r="H30" s="228"/>
      <c r="I30" s="228"/>
      <c r="J30" s="64" t="s">
        <v>224</v>
      </c>
      <c r="K30" s="64" t="s">
        <v>223</v>
      </c>
      <c r="L30" s="64" t="s">
        <v>225</v>
      </c>
      <c r="M30" s="64">
        <v>40</v>
      </c>
      <c r="N30" s="228"/>
      <c r="O30" s="228"/>
      <c r="P30" s="231"/>
      <c r="Q30" s="231"/>
      <c r="R30" s="231"/>
      <c r="S30" s="231"/>
      <c r="T30" s="234"/>
      <c r="U30" s="228"/>
      <c r="V30" s="228"/>
      <c r="W30" s="251"/>
      <c r="X30" s="251"/>
      <c r="Y30" s="251"/>
      <c r="Z30" s="228"/>
      <c r="AA30" s="239"/>
      <c r="AB30" s="228"/>
      <c r="AC30" s="225"/>
      <c r="AD30" s="242"/>
      <c r="AE30" s="242"/>
      <c r="AF30" s="225"/>
      <c r="AG30" s="225"/>
      <c r="AH30" s="222"/>
      <c r="AI30" s="222"/>
      <c r="AJ30" s="225"/>
    </row>
    <row r="31" spans="1:36" ht="78" x14ac:dyDescent="0.35">
      <c r="B31" s="228"/>
      <c r="C31" s="228"/>
      <c r="D31" s="228"/>
      <c r="E31" s="228"/>
      <c r="F31" s="228"/>
      <c r="G31" s="228"/>
      <c r="H31" s="228"/>
      <c r="I31" s="228"/>
      <c r="J31" s="64" t="s">
        <v>222</v>
      </c>
      <c r="K31" s="64" t="s">
        <v>221</v>
      </c>
      <c r="L31" s="64" t="s">
        <v>109</v>
      </c>
      <c r="M31" s="64">
        <v>736</v>
      </c>
      <c r="N31" s="228"/>
      <c r="O31" s="228"/>
      <c r="P31" s="231"/>
      <c r="Q31" s="231"/>
      <c r="R31" s="231"/>
      <c r="S31" s="231"/>
      <c r="T31" s="234"/>
      <c r="U31" s="228"/>
      <c r="V31" s="228"/>
      <c r="W31" s="251"/>
      <c r="X31" s="251"/>
      <c r="Y31" s="251"/>
      <c r="Z31" s="228"/>
      <c r="AA31" s="239"/>
      <c r="AB31" s="228"/>
      <c r="AC31" s="225"/>
      <c r="AD31" s="242"/>
      <c r="AE31" s="242"/>
      <c r="AF31" s="225"/>
      <c r="AG31" s="225"/>
      <c r="AH31" s="222"/>
      <c r="AI31" s="222"/>
      <c r="AJ31" s="225"/>
    </row>
    <row r="32" spans="1:36" ht="52" x14ac:dyDescent="0.35">
      <c r="B32" s="228"/>
      <c r="C32" s="229"/>
      <c r="D32" s="229"/>
      <c r="E32" s="229"/>
      <c r="F32" s="229"/>
      <c r="G32" s="229"/>
      <c r="H32" s="229"/>
      <c r="I32" s="229"/>
      <c r="J32" s="64" t="s">
        <v>229</v>
      </c>
      <c r="K32" s="64" t="s">
        <v>228</v>
      </c>
      <c r="L32" s="64" t="s">
        <v>230</v>
      </c>
      <c r="M32" s="65">
        <v>4101</v>
      </c>
      <c r="N32" s="229"/>
      <c r="O32" s="229"/>
      <c r="P32" s="232"/>
      <c r="Q32" s="232"/>
      <c r="R32" s="232"/>
      <c r="S32" s="232"/>
      <c r="T32" s="234"/>
      <c r="U32" s="229"/>
      <c r="V32" s="229"/>
      <c r="W32" s="252"/>
      <c r="X32" s="252"/>
      <c r="Y32" s="252"/>
      <c r="Z32" s="229"/>
      <c r="AA32" s="240"/>
      <c r="AB32" s="229"/>
      <c r="AC32" s="226"/>
      <c r="AD32" s="243"/>
      <c r="AE32" s="243"/>
      <c r="AF32" s="226"/>
      <c r="AG32" s="226"/>
      <c r="AH32" s="222"/>
      <c r="AI32" s="222"/>
      <c r="AJ32" s="226"/>
    </row>
    <row r="33" spans="2:36" ht="91" x14ac:dyDescent="0.35">
      <c r="B33" s="228"/>
      <c r="C33" s="227" t="s">
        <v>206</v>
      </c>
      <c r="D33" s="227" t="s">
        <v>239</v>
      </c>
      <c r="E33" s="227" t="s">
        <v>200</v>
      </c>
      <c r="F33" s="227" t="s">
        <v>206</v>
      </c>
      <c r="G33" s="227" t="s">
        <v>202</v>
      </c>
      <c r="H33" s="227" t="s">
        <v>93</v>
      </c>
      <c r="I33" s="227" t="s">
        <v>93</v>
      </c>
      <c r="J33" s="64" t="s">
        <v>214</v>
      </c>
      <c r="K33" s="64" t="s">
        <v>215</v>
      </c>
      <c r="L33" s="64" t="s">
        <v>216</v>
      </c>
      <c r="M33" s="64">
        <v>8.84</v>
      </c>
      <c r="N33" s="227" t="s">
        <v>213</v>
      </c>
      <c r="O33" s="227" t="s">
        <v>233</v>
      </c>
      <c r="P33" s="230" t="s">
        <v>226</v>
      </c>
      <c r="Q33" s="230" t="s">
        <v>100</v>
      </c>
      <c r="R33" s="230" t="s">
        <v>101</v>
      </c>
      <c r="S33" s="230" t="s">
        <v>182</v>
      </c>
      <c r="T33" s="234"/>
      <c r="U33" s="233">
        <v>5294083</v>
      </c>
      <c r="V33" s="233">
        <v>5294083</v>
      </c>
      <c r="W33" s="250" t="s">
        <v>183</v>
      </c>
      <c r="X33" s="250" t="s">
        <v>183</v>
      </c>
      <c r="Y33" s="250" t="s">
        <v>183</v>
      </c>
      <c r="Z33" s="227" t="s">
        <v>183</v>
      </c>
      <c r="AA33" s="238" t="s">
        <v>183</v>
      </c>
      <c r="AB33" s="233">
        <v>5294083</v>
      </c>
      <c r="AC33" s="244" t="s">
        <v>227</v>
      </c>
      <c r="AD33" s="244" t="s">
        <v>183</v>
      </c>
      <c r="AE33" s="244" t="s">
        <v>183</v>
      </c>
      <c r="AF33" s="224">
        <v>5294083</v>
      </c>
      <c r="AG33" s="224" t="s">
        <v>183</v>
      </c>
      <c r="AH33" s="222"/>
      <c r="AI33" s="222"/>
      <c r="AJ33" s="224"/>
    </row>
    <row r="34" spans="2:36" ht="78" x14ac:dyDescent="0.35">
      <c r="B34" s="228"/>
      <c r="C34" s="228"/>
      <c r="D34" s="228"/>
      <c r="E34" s="228"/>
      <c r="F34" s="228"/>
      <c r="G34" s="228"/>
      <c r="H34" s="228"/>
      <c r="I34" s="228"/>
      <c r="J34" s="64" t="s">
        <v>218</v>
      </c>
      <c r="K34" s="64" t="s">
        <v>217</v>
      </c>
      <c r="L34" s="64" t="s">
        <v>216</v>
      </c>
      <c r="M34" s="64">
        <v>27.81</v>
      </c>
      <c r="N34" s="228"/>
      <c r="O34" s="228"/>
      <c r="P34" s="231"/>
      <c r="Q34" s="231"/>
      <c r="R34" s="231"/>
      <c r="S34" s="231"/>
      <c r="T34" s="234"/>
      <c r="U34" s="228"/>
      <c r="V34" s="228"/>
      <c r="W34" s="251"/>
      <c r="X34" s="251"/>
      <c r="Y34" s="251"/>
      <c r="Z34" s="228"/>
      <c r="AA34" s="239"/>
      <c r="AB34" s="228"/>
      <c r="AC34" s="225"/>
      <c r="AD34" s="242"/>
      <c r="AE34" s="242"/>
      <c r="AF34" s="225"/>
      <c r="AG34" s="225"/>
      <c r="AH34" s="222"/>
      <c r="AI34" s="222"/>
      <c r="AJ34" s="225"/>
    </row>
    <row r="35" spans="2:36" ht="52" x14ac:dyDescent="0.35">
      <c r="B35" s="228"/>
      <c r="C35" s="228"/>
      <c r="D35" s="228"/>
      <c r="E35" s="228"/>
      <c r="F35" s="228"/>
      <c r="G35" s="228"/>
      <c r="H35" s="228"/>
      <c r="I35" s="228"/>
      <c r="J35" s="64" t="s">
        <v>229</v>
      </c>
      <c r="K35" s="64" t="s">
        <v>228</v>
      </c>
      <c r="L35" s="64" t="s">
        <v>230</v>
      </c>
      <c r="M35" s="64">
        <v>404</v>
      </c>
      <c r="N35" s="228"/>
      <c r="O35" s="228"/>
      <c r="P35" s="231"/>
      <c r="Q35" s="231"/>
      <c r="R35" s="231"/>
      <c r="S35" s="231"/>
      <c r="T35" s="234"/>
      <c r="U35" s="228"/>
      <c r="V35" s="228"/>
      <c r="W35" s="251"/>
      <c r="X35" s="251"/>
      <c r="Y35" s="251"/>
      <c r="Z35" s="228"/>
      <c r="AA35" s="239"/>
      <c r="AB35" s="228"/>
      <c r="AC35" s="225"/>
      <c r="AD35" s="242"/>
      <c r="AE35" s="242"/>
      <c r="AF35" s="225"/>
      <c r="AG35" s="225"/>
      <c r="AH35" s="222"/>
      <c r="AI35" s="222"/>
      <c r="AJ35" s="225"/>
    </row>
    <row r="36" spans="2:36" ht="78" x14ac:dyDescent="0.35">
      <c r="B36" s="228"/>
      <c r="C36" s="228"/>
      <c r="D36" s="228"/>
      <c r="E36" s="228"/>
      <c r="F36" s="228"/>
      <c r="G36" s="228"/>
      <c r="H36" s="228"/>
      <c r="I36" s="228"/>
      <c r="J36" s="64" t="s">
        <v>224</v>
      </c>
      <c r="K36" s="64" t="s">
        <v>223</v>
      </c>
      <c r="L36" s="64" t="s">
        <v>225</v>
      </c>
      <c r="M36" s="64">
        <v>89.15</v>
      </c>
      <c r="N36" s="228"/>
      <c r="O36" s="228"/>
      <c r="P36" s="231"/>
      <c r="Q36" s="231"/>
      <c r="R36" s="231"/>
      <c r="S36" s="231"/>
      <c r="T36" s="234"/>
      <c r="U36" s="228"/>
      <c r="V36" s="228"/>
      <c r="W36" s="251"/>
      <c r="X36" s="251"/>
      <c r="Y36" s="251"/>
      <c r="Z36" s="228"/>
      <c r="AA36" s="239"/>
      <c r="AB36" s="228"/>
      <c r="AC36" s="225"/>
      <c r="AD36" s="242"/>
      <c r="AE36" s="242"/>
      <c r="AF36" s="225"/>
      <c r="AG36" s="225"/>
      <c r="AH36" s="222"/>
      <c r="AI36" s="222"/>
      <c r="AJ36" s="225"/>
    </row>
    <row r="37" spans="2:36" ht="78" x14ac:dyDescent="0.35">
      <c r="B37" s="228"/>
      <c r="C37" s="228"/>
      <c r="D37" s="228"/>
      <c r="E37" s="228"/>
      <c r="F37" s="228"/>
      <c r="G37" s="228"/>
      <c r="H37" s="228"/>
      <c r="I37" s="228"/>
      <c r="J37" s="64" t="s">
        <v>222</v>
      </c>
      <c r="K37" s="64" t="s">
        <v>221</v>
      </c>
      <c r="L37" s="64" t="s">
        <v>109</v>
      </c>
      <c r="M37" s="64">
        <v>1602</v>
      </c>
      <c r="N37" s="228"/>
      <c r="O37" s="228"/>
      <c r="P37" s="231"/>
      <c r="Q37" s="231"/>
      <c r="R37" s="231"/>
      <c r="S37" s="231"/>
      <c r="T37" s="234"/>
      <c r="U37" s="228"/>
      <c r="V37" s="228"/>
      <c r="W37" s="251"/>
      <c r="X37" s="251"/>
      <c r="Y37" s="251"/>
      <c r="Z37" s="228"/>
      <c r="AA37" s="239"/>
      <c r="AB37" s="228"/>
      <c r="AC37" s="225"/>
      <c r="AD37" s="242"/>
      <c r="AE37" s="242"/>
      <c r="AF37" s="225"/>
      <c r="AG37" s="225"/>
      <c r="AH37" s="222"/>
      <c r="AI37" s="222"/>
      <c r="AJ37" s="225"/>
    </row>
    <row r="38" spans="2:36" ht="78" x14ac:dyDescent="0.35">
      <c r="B38" s="229"/>
      <c r="C38" s="229"/>
      <c r="D38" s="229"/>
      <c r="E38" s="229"/>
      <c r="F38" s="229"/>
      <c r="G38" s="229"/>
      <c r="H38" s="229"/>
      <c r="I38" s="229"/>
      <c r="J38" s="64" t="s">
        <v>220</v>
      </c>
      <c r="K38" s="64" t="s">
        <v>219</v>
      </c>
      <c r="L38" s="64" t="s">
        <v>109</v>
      </c>
      <c r="M38" s="64">
        <v>1040</v>
      </c>
      <c r="N38" s="229"/>
      <c r="O38" s="229"/>
      <c r="P38" s="232"/>
      <c r="Q38" s="232"/>
      <c r="R38" s="232"/>
      <c r="S38" s="232"/>
      <c r="T38" s="235"/>
      <c r="U38" s="229"/>
      <c r="V38" s="229"/>
      <c r="W38" s="252"/>
      <c r="X38" s="252"/>
      <c r="Y38" s="252"/>
      <c r="Z38" s="229"/>
      <c r="AA38" s="240"/>
      <c r="AB38" s="229"/>
      <c r="AC38" s="226"/>
      <c r="AD38" s="243"/>
      <c r="AE38" s="243"/>
      <c r="AF38" s="226"/>
      <c r="AG38" s="226"/>
      <c r="AH38" s="223"/>
      <c r="AI38" s="223"/>
      <c r="AJ38" s="226"/>
    </row>
  </sheetData>
  <mergeCells count="208">
    <mergeCell ref="AH27:AH38"/>
    <mergeCell ref="AI27:AI38"/>
    <mergeCell ref="AJ27:AJ32"/>
    <mergeCell ref="U33:U38"/>
    <mergeCell ref="V33:V38"/>
    <mergeCell ref="W33:W38"/>
    <mergeCell ref="X33:X38"/>
    <mergeCell ref="N33:N38"/>
    <mergeCell ref="O33:O38"/>
    <mergeCell ref="P33:P38"/>
    <mergeCell ref="Q33:Q38"/>
    <mergeCell ref="R33:R38"/>
    <mergeCell ref="S33:S38"/>
    <mergeCell ref="AJ33:AJ38"/>
    <mergeCell ref="AD33:AD38"/>
    <mergeCell ref="AE33:AE38"/>
    <mergeCell ref="AF33:AF38"/>
    <mergeCell ref="AG33:AG38"/>
    <mergeCell ref="Y33:Y38"/>
    <mergeCell ref="Z33:Z38"/>
    <mergeCell ref="AA33:AA38"/>
    <mergeCell ref="AB33:AB38"/>
    <mergeCell ref="AC33:AC38"/>
    <mergeCell ref="Y27:Y32"/>
    <mergeCell ref="AE27:AE32"/>
    <mergeCell ref="AF27:AF32"/>
    <mergeCell ref="AG27:AG32"/>
    <mergeCell ref="Q22:Q26"/>
    <mergeCell ref="R22:R26"/>
    <mergeCell ref="S22:S26"/>
    <mergeCell ref="T22:T26"/>
    <mergeCell ref="U22:U26"/>
    <mergeCell ref="V22:V26"/>
    <mergeCell ref="W22:W26"/>
    <mergeCell ref="X22:X26"/>
    <mergeCell ref="Y22:Y26"/>
    <mergeCell ref="Z22:Z26"/>
    <mergeCell ref="AA22:AA26"/>
    <mergeCell ref="AB22:AB26"/>
    <mergeCell ref="AC22:AC26"/>
    <mergeCell ref="AD22:AD26"/>
    <mergeCell ref="AE22:AE26"/>
    <mergeCell ref="W27:W32"/>
    <mergeCell ref="X27:X32"/>
    <mergeCell ref="AG22:AG26"/>
    <mergeCell ref="AJ16:AJ21"/>
    <mergeCell ref="AE16:AE21"/>
    <mergeCell ref="AF16:AF21"/>
    <mergeCell ref="AG16:AG21"/>
    <mergeCell ref="AH16:AH21"/>
    <mergeCell ref="AI16:AI21"/>
    <mergeCell ref="Z16:Z21"/>
    <mergeCell ref="AA16:AA21"/>
    <mergeCell ref="AB16:AB21"/>
    <mergeCell ref="AC16:AC21"/>
    <mergeCell ref="AD16:AD21"/>
    <mergeCell ref="AJ6:AJ10"/>
    <mergeCell ref="S11:S15"/>
    <mergeCell ref="T11:T15"/>
    <mergeCell ref="U11:U15"/>
    <mergeCell ref="V11:V15"/>
    <mergeCell ref="W11:W15"/>
    <mergeCell ref="X11:X15"/>
    <mergeCell ref="Y11:Y15"/>
    <mergeCell ref="Z11:Z15"/>
    <mergeCell ref="AA11:AA15"/>
    <mergeCell ref="AC6:AC10"/>
    <mergeCell ref="AD6:AD10"/>
    <mergeCell ref="AE6:AE10"/>
    <mergeCell ref="AF6:AF10"/>
    <mergeCell ref="AG6:AG10"/>
    <mergeCell ref="X6:X10"/>
    <mergeCell ref="Y6:Y10"/>
    <mergeCell ref="Z6:Z10"/>
    <mergeCell ref="AA6:AA10"/>
    <mergeCell ref="AB6:AB10"/>
    <mergeCell ref="AG11:AG15"/>
    <mergeCell ref="AH11:AH15"/>
    <mergeCell ref="AI11:AI15"/>
    <mergeCell ref="AJ11:AJ15"/>
    <mergeCell ref="O6:O10"/>
    <mergeCell ref="N6:N10"/>
    <mergeCell ref="P6:P10"/>
    <mergeCell ref="Q6:Q10"/>
    <mergeCell ref="R6:R10"/>
    <mergeCell ref="Q11:Q15"/>
    <mergeCell ref="R11:R15"/>
    <mergeCell ref="AH6:AH10"/>
    <mergeCell ref="AI6:AI10"/>
    <mergeCell ref="AB11:AB15"/>
    <mergeCell ref="AC11:AC15"/>
    <mergeCell ref="AD11:AD15"/>
    <mergeCell ref="AE11:AE15"/>
    <mergeCell ref="AF11:AF15"/>
    <mergeCell ref="N11:N15"/>
    <mergeCell ref="O11:O15"/>
    <mergeCell ref="P11:P15"/>
    <mergeCell ref="B1:AI1"/>
    <mergeCell ref="B3:B4"/>
    <mergeCell ref="C3:C4"/>
    <mergeCell ref="D3:D4"/>
    <mergeCell ref="E3:E4"/>
    <mergeCell ref="F3:F4"/>
    <mergeCell ref="G3:G4"/>
    <mergeCell ref="H3:H4"/>
    <mergeCell ref="I3:I4"/>
    <mergeCell ref="J3:M3"/>
    <mergeCell ref="AG3:AG4"/>
    <mergeCell ref="AH3:AH4"/>
    <mergeCell ref="AI3:AI4"/>
    <mergeCell ref="B6:B10"/>
    <mergeCell ref="C6:C10"/>
    <mergeCell ref="I6:I10"/>
    <mergeCell ref="B11:B15"/>
    <mergeCell ref="C11:C15"/>
    <mergeCell ref="D11:D15"/>
    <mergeCell ref="E11:E15"/>
    <mergeCell ref="F11:F15"/>
    <mergeCell ref="G11:G15"/>
    <mergeCell ref="H11:H15"/>
    <mergeCell ref="I11:I15"/>
    <mergeCell ref="D6:D10"/>
    <mergeCell ref="E6:E10"/>
    <mergeCell ref="F6:F10"/>
    <mergeCell ref="G6:G10"/>
    <mergeCell ref="H6:H10"/>
    <mergeCell ref="D33:D38"/>
    <mergeCell ref="E33:E38"/>
    <mergeCell ref="F33:F38"/>
    <mergeCell ref="G22:G26"/>
    <mergeCell ref="H22:H26"/>
    <mergeCell ref="I22:I26"/>
    <mergeCell ref="AJ3:AJ4"/>
    <mergeCell ref="T3:T4"/>
    <mergeCell ref="U3:U4"/>
    <mergeCell ref="V3:AA3"/>
    <mergeCell ref="AB3:AB4"/>
    <mergeCell ref="AC3:AC4"/>
    <mergeCell ref="AD3:AF3"/>
    <mergeCell ref="N3:N4"/>
    <mergeCell ref="O3:O4"/>
    <mergeCell ref="P3:P4"/>
    <mergeCell ref="Q3:Q4"/>
    <mergeCell ref="R3:R4"/>
    <mergeCell ref="S3:S4"/>
    <mergeCell ref="S6:S10"/>
    <mergeCell ref="T6:T10"/>
    <mergeCell ref="U6:U10"/>
    <mergeCell ref="V6:V10"/>
    <mergeCell ref="W6:W10"/>
    <mergeCell ref="B16:B21"/>
    <mergeCell ref="C16:C21"/>
    <mergeCell ref="D16:D21"/>
    <mergeCell ref="E16:E21"/>
    <mergeCell ref="F16:F21"/>
    <mergeCell ref="B22:B26"/>
    <mergeCell ref="C22:C26"/>
    <mergeCell ref="D22:D26"/>
    <mergeCell ref="E22:E26"/>
    <mergeCell ref="F22:F26"/>
    <mergeCell ref="G16:G21"/>
    <mergeCell ref="H16:H21"/>
    <mergeCell ref="I16:I21"/>
    <mergeCell ref="N22:N26"/>
    <mergeCell ref="O22:O26"/>
    <mergeCell ref="P22:P26"/>
    <mergeCell ref="Z27:Z32"/>
    <mergeCell ref="AA27:AA32"/>
    <mergeCell ref="AF22:AF26"/>
    <mergeCell ref="N16:N21"/>
    <mergeCell ref="O16:O21"/>
    <mergeCell ref="P16:P21"/>
    <mergeCell ref="Q16:Q21"/>
    <mergeCell ref="R16:R21"/>
    <mergeCell ref="S16:S21"/>
    <mergeCell ref="T16:T21"/>
    <mergeCell ref="U16:U21"/>
    <mergeCell ref="V16:V21"/>
    <mergeCell ref="W16:W21"/>
    <mergeCell ref="X16:X21"/>
    <mergeCell ref="Y16:Y21"/>
    <mergeCell ref="AB27:AB32"/>
    <mergeCell ref="AC27:AC32"/>
    <mergeCell ref="AD27:AD32"/>
    <mergeCell ref="AH22:AH26"/>
    <mergeCell ref="AI22:AI26"/>
    <mergeCell ref="AJ22:AJ26"/>
    <mergeCell ref="B27:B38"/>
    <mergeCell ref="C27:C32"/>
    <mergeCell ref="D27:D32"/>
    <mergeCell ref="E27:E32"/>
    <mergeCell ref="F27:F32"/>
    <mergeCell ref="G27:G32"/>
    <mergeCell ref="H27:H32"/>
    <mergeCell ref="I27:I32"/>
    <mergeCell ref="N27:N32"/>
    <mergeCell ref="O27:O32"/>
    <mergeCell ref="P27:P32"/>
    <mergeCell ref="Q27:Q32"/>
    <mergeCell ref="R27:R32"/>
    <mergeCell ref="S27:S32"/>
    <mergeCell ref="T27:T38"/>
    <mergeCell ref="U27:U32"/>
    <mergeCell ref="V27:V32"/>
    <mergeCell ref="G33:G38"/>
    <mergeCell ref="H33:H38"/>
    <mergeCell ref="I33:I38"/>
    <mergeCell ref="C33:C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topLeftCell="A4" workbookViewId="0"/>
  </sheetViews>
  <sheetFormatPr defaultRowHeight="14.5" x14ac:dyDescent="0.35"/>
  <cols>
    <col min="1" max="1" width="5" customWidth="1"/>
    <col min="2" max="2" width="21" customWidth="1"/>
    <col min="3" max="3" width="17.7265625" customWidth="1"/>
    <col min="4" max="5" width="13.7265625" customWidth="1"/>
    <col min="6" max="6" width="18.26953125" customWidth="1"/>
    <col min="7" max="7" width="50.26953125" customWidth="1"/>
    <col min="8" max="8" width="14.7265625" customWidth="1"/>
    <col min="9" max="9" width="13.7265625" customWidth="1"/>
    <col min="10" max="10" width="12.7265625" customWidth="1"/>
    <col min="11" max="14" width="10.54296875" customWidth="1"/>
    <col min="15" max="16" width="15.7265625" customWidth="1"/>
    <col min="17" max="17" width="18.54296875" customWidth="1"/>
    <col min="18" max="18" width="15.7265625" customWidth="1"/>
    <col min="19" max="21" width="14" customWidth="1"/>
    <col min="22" max="22" width="10" customWidth="1"/>
    <col min="23" max="23" width="11.26953125" customWidth="1"/>
    <col min="24" max="24" width="10" customWidth="1"/>
    <col min="25" max="25" width="11.7265625" customWidth="1"/>
    <col min="26" max="27" width="12.26953125" customWidth="1"/>
    <col min="28" max="29" width="11.26953125" customWidth="1"/>
    <col min="30" max="30" width="12.26953125" customWidth="1"/>
    <col min="31" max="33" width="11.26953125" customWidth="1"/>
    <col min="34" max="34" width="24.26953125" customWidth="1"/>
    <col min="35" max="35" width="19.453125" customWidth="1"/>
    <col min="36" max="36" width="10.453125" customWidth="1"/>
  </cols>
  <sheetData>
    <row r="1" spans="1:36" x14ac:dyDescent="0.35">
      <c r="A1" s="1"/>
      <c r="B1" s="220" t="s">
        <v>40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35">
      <c r="A3" s="1"/>
      <c r="B3" s="210" t="s">
        <v>0</v>
      </c>
      <c r="C3" s="210" t="s">
        <v>1</v>
      </c>
      <c r="D3" s="210" t="s">
        <v>28</v>
      </c>
      <c r="E3" s="210" t="s">
        <v>29</v>
      </c>
      <c r="F3" s="210" t="s">
        <v>30</v>
      </c>
      <c r="G3" s="210" t="s">
        <v>3</v>
      </c>
      <c r="H3" s="210" t="s">
        <v>4</v>
      </c>
      <c r="I3" s="210" t="s">
        <v>5</v>
      </c>
      <c r="J3" s="211" t="s">
        <v>6</v>
      </c>
      <c r="K3" s="211"/>
      <c r="L3" s="211"/>
      <c r="M3" s="211"/>
      <c r="N3" s="207" t="s">
        <v>47</v>
      </c>
      <c r="O3" s="210" t="s">
        <v>31</v>
      </c>
      <c r="P3" s="217" t="s">
        <v>42</v>
      </c>
      <c r="Q3" s="217" t="s">
        <v>32</v>
      </c>
      <c r="R3" s="217" t="s">
        <v>37</v>
      </c>
      <c r="S3" s="217" t="s">
        <v>33</v>
      </c>
      <c r="T3" s="210" t="s">
        <v>55</v>
      </c>
      <c r="U3" s="210" t="s">
        <v>57</v>
      </c>
      <c r="V3" s="211" t="s">
        <v>59</v>
      </c>
      <c r="W3" s="211"/>
      <c r="X3" s="211"/>
      <c r="Y3" s="211"/>
      <c r="Z3" s="211"/>
      <c r="AA3" s="211"/>
      <c r="AB3" s="210" t="s">
        <v>69</v>
      </c>
      <c r="AC3" s="212" t="s">
        <v>75</v>
      </c>
      <c r="AD3" s="214" t="s">
        <v>77</v>
      </c>
      <c r="AE3" s="215"/>
      <c r="AF3" s="216"/>
      <c r="AG3" s="207" t="s">
        <v>27</v>
      </c>
      <c r="AH3" s="207" t="s">
        <v>36</v>
      </c>
      <c r="AI3" s="210" t="s">
        <v>34</v>
      </c>
      <c r="AJ3" s="207" t="s">
        <v>35</v>
      </c>
    </row>
    <row r="4" spans="1:36" ht="169.15" customHeight="1" x14ac:dyDescent="0.35">
      <c r="A4" s="1"/>
      <c r="B4" s="210"/>
      <c r="C4" s="210"/>
      <c r="D4" s="210"/>
      <c r="E4" s="210"/>
      <c r="F4" s="210"/>
      <c r="G4" s="210"/>
      <c r="H4" s="210"/>
      <c r="I4" s="210"/>
      <c r="J4" s="3" t="s">
        <v>7</v>
      </c>
      <c r="K4" s="3" t="s">
        <v>8</v>
      </c>
      <c r="L4" s="3" t="s">
        <v>9</v>
      </c>
      <c r="M4" s="11" t="s">
        <v>10</v>
      </c>
      <c r="N4" s="208"/>
      <c r="O4" s="210"/>
      <c r="P4" s="217"/>
      <c r="Q4" s="217"/>
      <c r="R4" s="217"/>
      <c r="S4" s="217"/>
      <c r="T4" s="210"/>
      <c r="U4" s="210"/>
      <c r="V4" s="3" t="s">
        <v>61</v>
      </c>
      <c r="W4" s="3" t="s">
        <v>62</v>
      </c>
      <c r="X4" s="3" t="s">
        <v>15</v>
      </c>
      <c r="Y4" s="3" t="s">
        <v>63</v>
      </c>
      <c r="Z4" s="3" t="s">
        <v>60</v>
      </c>
      <c r="AA4" s="3" t="s">
        <v>25</v>
      </c>
      <c r="AB4" s="210"/>
      <c r="AC4" s="213"/>
      <c r="AD4" s="3" t="s">
        <v>16</v>
      </c>
      <c r="AE4" s="3" t="s">
        <v>17</v>
      </c>
      <c r="AF4" s="3" t="s">
        <v>26</v>
      </c>
      <c r="AG4" s="208"/>
      <c r="AH4" s="208"/>
      <c r="AI4" s="210"/>
      <c r="AJ4" s="208"/>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209" t="s">
        <v>24</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7"/>
  <sheetViews>
    <sheetView tabSelected="1" topLeftCell="A12" zoomScale="80" zoomScaleNormal="80" workbookViewId="0">
      <selection activeCell="AK19" sqref="AK19"/>
    </sheetView>
  </sheetViews>
  <sheetFormatPr defaultRowHeight="14.5" x14ac:dyDescent="0.35"/>
  <cols>
    <col min="1" max="1" width="5" customWidth="1"/>
    <col min="2" max="2" width="17.26953125" customWidth="1"/>
    <col min="3" max="3" width="18.7265625" customWidth="1"/>
    <col min="4" max="4" width="15.54296875" customWidth="1"/>
    <col min="5" max="5" width="13.7265625" customWidth="1"/>
    <col min="6" max="6" width="21.7265625" customWidth="1"/>
    <col min="7" max="7" width="50.26953125" customWidth="1"/>
    <col min="8" max="8" width="10.26953125" customWidth="1"/>
    <col min="9" max="9" width="10.7265625" customWidth="1"/>
    <col min="10" max="10" width="35.7265625" customWidth="1"/>
    <col min="11" max="14" width="10.54296875" customWidth="1"/>
    <col min="15" max="16" width="15.7265625" customWidth="1"/>
    <col min="17" max="17" width="18.54296875" customWidth="1"/>
    <col min="18" max="18" width="15.7265625" customWidth="1"/>
    <col min="19" max="21" width="14" customWidth="1"/>
    <col min="22" max="22" width="11.7265625" customWidth="1"/>
    <col min="23" max="23" width="11.26953125" customWidth="1"/>
    <col min="24" max="24" width="10" customWidth="1"/>
    <col min="25" max="25" width="11.7265625" customWidth="1"/>
    <col min="26" max="26" width="12.26953125" customWidth="1"/>
    <col min="27" max="27" width="13.6328125" customWidth="1"/>
    <col min="28" max="29" width="11.26953125" customWidth="1"/>
    <col min="30" max="30" width="12.26953125" customWidth="1"/>
    <col min="31" max="31" width="13.26953125" customWidth="1"/>
    <col min="32" max="33" width="11.26953125" customWidth="1"/>
    <col min="34" max="34" width="17" customWidth="1"/>
    <col min="35" max="35" width="16.7265625" customWidth="1"/>
    <col min="36" max="36" width="10.453125" customWidth="1"/>
  </cols>
  <sheetData>
    <row r="1" spans="1:36" x14ac:dyDescent="0.35">
      <c r="A1" s="1"/>
      <c r="B1" s="220" t="s">
        <v>40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1"/>
    </row>
    <row r="2" spans="1:36" ht="15" thickBo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43.5" customHeight="1" thickBot="1" x14ac:dyDescent="0.4">
      <c r="A3" s="1"/>
      <c r="B3" s="343" t="s">
        <v>0</v>
      </c>
      <c r="C3" s="331" t="s">
        <v>1</v>
      </c>
      <c r="D3" s="331" t="s">
        <v>28</v>
      </c>
      <c r="E3" s="331" t="s">
        <v>29</v>
      </c>
      <c r="F3" s="331" t="s">
        <v>30</v>
      </c>
      <c r="G3" s="331" t="s">
        <v>3</v>
      </c>
      <c r="H3" s="331" t="s">
        <v>4</v>
      </c>
      <c r="I3" s="331" t="s">
        <v>5</v>
      </c>
      <c r="J3" s="332" t="s">
        <v>6</v>
      </c>
      <c r="K3" s="332"/>
      <c r="L3" s="332"/>
      <c r="M3" s="332"/>
      <c r="N3" s="331" t="s">
        <v>47</v>
      </c>
      <c r="O3" s="331" t="s">
        <v>31</v>
      </c>
      <c r="P3" s="333" t="s">
        <v>42</v>
      </c>
      <c r="Q3" s="333" t="s">
        <v>32</v>
      </c>
      <c r="R3" s="333" t="s">
        <v>37</v>
      </c>
      <c r="S3" s="333" t="s">
        <v>33</v>
      </c>
      <c r="T3" s="331" t="s">
        <v>55</v>
      </c>
      <c r="U3" s="331" t="s">
        <v>57</v>
      </c>
      <c r="V3" s="332" t="s">
        <v>59</v>
      </c>
      <c r="W3" s="332"/>
      <c r="X3" s="332"/>
      <c r="Y3" s="332"/>
      <c r="Z3" s="332"/>
      <c r="AA3" s="332"/>
      <c r="AB3" s="331" t="s">
        <v>69</v>
      </c>
      <c r="AC3" s="333" t="s">
        <v>75</v>
      </c>
      <c r="AD3" s="334" t="s">
        <v>267</v>
      </c>
      <c r="AE3" s="335"/>
      <c r="AF3" s="336"/>
      <c r="AG3" s="331" t="s">
        <v>27</v>
      </c>
      <c r="AH3" s="331" t="s">
        <v>36</v>
      </c>
      <c r="AI3" s="331" t="s">
        <v>34</v>
      </c>
      <c r="AJ3" s="330" t="s">
        <v>35</v>
      </c>
    </row>
    <row r="4" spans="1:36" ht="140.65" customHeight="1" thickBot="1" x14ac:dyDescent="0.4">
      <c r="A4" s="1"/>
      <c r="B4" s="343"/>
      <c r="C4" s="331"/>
      <c r="D4" s="331"/>
      <c r="E4" s="331"/>
      <c r="F4" s="331"/>
      <c r="G4" s="331"/>
      <c r="H4" s="331"/>
      <c r="I4" s="331"/>
      <c r="J4" s="74" t="s">
        <v>7</v>
      </c>
      <c r="K4" s="74" t="s">
        <v>8</v>
      </c>
      <c r="L4" s="74" t="s">
        <v>9</v>
      </c>
      <c r="M4" s="75" t="s">
        <v>10</v>
      </c>
      <c r="N4" s="331"/>
      <c r="O4" s="331"/>
      <c r="P4" s="333"/>
      <c r="Q4" s="333"/>
      <c r="R4" s="333"/>
      <c r="S4" s="333"/>
      <c r="T4" s="331"/>
      <c r="U4" s="331"/>
      <c r="V4" s="74" t="s">
        <v>61</v>
      </c>
      <c r="W4" s="74" t="s">
        <v>62</v>
      </c>
      <c r="X4" s="74" t="s">
        <v>15</v>
      </c>
      <c r="Y4" s="74" t="s">
        <v>63</v>
      </c>
      <c r="Z4" s="74" t="s">
        <v>60</v>
      </c>
      <c r="AA4" s="74" t="s">
        <v>25</v>
      </c>
      <c r="AB4" s="331"/>
      <c r="AC4" s="333"/>
      <c r="AD4" s="74" t="s">
        <v>16</v>
      </c>
      <c r="AE4" s="74" t="s">
        <v>17</v>
      </c>
      <c r="AF4" s="74" t="s">
        <v>26</v>
      </c>
      <c r="AG4" s="331"/>
      <c r="AH4" s="331"/>
      <c r="AI4" s="331"/>
      <c r="AJ4" s="330"/>
    </row>
    <row r="5" spans="1:36" ht="15" thickBot="1" x14ac:dyDescent="0.4">
      <c r="A5" s="1"/>
      <c r="B5" s="67">
        <v>1</v>
      </c>
      <c r="C5" s="68">
        <v>2</v>
      </c>
      <c r="D5" s="68">
        <v>3</v>
      </c>
      <c r="E5" s="68">
        <v>4</v>
      </c>
      <c r="F5" s="68">
        <v>5</v>
      </c>
      <c r="G5" s="68">
        <v>6</v>
      </c>
      <c r="H5" s="68">
        <v>7</v>
      </c>
      <c r="I5" s="68">
        <v>8</v>
      </c>
      <c r="J5" s="68">
        <v>9</v>
      </c>
      <c r="K5" s="68">
        <v>10</v>
      </c>
      <c r="L5" s="68">
        <v>11</v>
      </c>
      <c r="M5" s="68">
        <v>12</v>
      </c>
      <c r="N5" s="68">
        <v>13</v>
      </c>
      <c r="O5" s="68">
        <v>14</v>
      </c>
      <c r="P5" s="68">
        <v>15</v>
      </c>
      <c r="Q5" s="68">
        <v>16</v>
      </c>
      <c r="R5" s="68">
        <v>17</v>
      </c>
      <c r="S5" s="69">
        <v>18</v>
      </c>
      <c r="T5" s="68">
        <v>19</v>
      </c>
      <c r="U5" s="68">
        <v>20</v>
      </c>
      <c r="V5" s="68">
        <v>21</v>
      </c>
      <c r="W5" s="68">
        <v>22</v>
      </c>
      <c r="X5" s="68">
        <v>23</v>
      </c>
      <c r="Y5" s="68">
        <v>24</v>
      </c>
      <c r="Z5" s="68">
        <v>25</v>
      </c>
      <c r="AA5" s="68">
        <v>26</v>
      </c>
      <c r="AB5" s="68">
        <v>27</v>
      </c>
      <c r="AC5" s="68">
        <v>28</v>
      </c>
      <c r="AD5" s="68">
        <v>29</v>
      </c>
      <c r="AE5" s="68">
        <v>30</v>
      </c>
      <c r="AF5" s="68">
        <v>31</v>
      </c>
      <c r="AG5" s="68">
        <v>32</v>
      </c>
      <c r="AH5" s="68">
        <v>33</v>
      </c>
      <c r="AI5" s="68">
        <v>34</v>
      </c>
      <c r="AJ5" s="70">
        <v>35</v>
      </c>
    </row>
    <row r="6" spans="1:36" ht="36.4" customHeight="1" x14ac:dyDescent="0.35">
      <c r="A6" s="1"/>
      <c r="B6" s="340" t="s">
        <v>243</v>
      </c>
      <c r="C6" s="313" t="s">
        <v>244</v>
      </c>
      <c r="D6" s="313" t="s">
        <v>246</v>
      </c>
      <c r="E6" s="313" t="s">
        <v>245</v>
      </c>
      <c r="F6" s="313" t="s">
        <v>250</v>
      </c>
      <c r="G6" s="313" t="s">
        <v>247</v>
      </c>
      <c r="H6" s="313" t="s">
        <v>93</v>
      </c>
      <c r="I6" s="313" t="s">
        <v>93</v>
      </c>
      <c r="J6" s="78" t="s">
        <v>256</v>
      </c>
      <c r="K6" s="78" t="s">
        <v>257</v>
      </c>
      <c r="L6" s="78" t="s">
        <v>109</v>
      </c>
      <c r="M6" s="71">
        <v>50</v>
      </c>
      <c r="N6" s="313" t="s">
        <v>97</v>
      </c>
      <c r="O6" s="313" t="s">
        <v>260</v>
      </c>
      <c r="P6" s="329" t="s">
        <v>262</v>
      </c>
      <c r="Q6" s="329" t="s">
        <v>263</v>
      </c>
      <c r="R6" s="329" t="s">
        <v>101</v>
      </c>
      <c r="S6" s="329" t="s">
        <v>182</v>
      </c>
      <c r="T6" s="311">
        <f>SUM(U6:U11)</f>
        <v>3236750</v>
      </c>
      <c r="U6" s="311">
        <f>V6</f>
        <v>816000</v>
      </c>
      <c r="V6" s="311">
        <v>816000</v>
      </c>
      <c r="W6" s="311">
        <v>0</v>
      </c>
      <c r="X6" s="311">
        <v>0</v>
      </c>
      <c r="Y6" s="311">
        <v>0</v>
      </c>
      <c r="Z6" s="311">
        <v>0</v>
      </c>
      <c r="AA6" s="311">
        <v>0</v>
      </c>
      <c r="AB6" s="311">
        <v>144000</v>
      </c>
      <c r="AC6" s="311" t="s">
        <v>103</v>
      </c>
      <c r="AD6" s="311">
        <v>0</v>
      </c>
      <c r="AE6" s="311">
        <f>V6</f>
        <v>816000</v>
      </c>
      <c r="AF6" s="311">
        <v>0</v>
      </c>
      <c r="AG6" s="311"/>
      <c r="AH6" s="319" t="s">
        <v>268</v>
      </c>
      <c r="AI6" s="319" t="s">
        <v>269</v>
      </c>
      <c r="AJ6" s="322">
        <v>45365</v>
      </c>
    </row>
    <row r="7" spans="1:36" ht="40.15" customHeight="1" x14ac:dyDescent="0.35">
      <c r="A7" s="1"/>
      <c r="B7" s="341"/>
      <c r="C7" s="314"/>
      <c r="D7" s="314"/>
      <c r="E7" s="314"/>
      <c r="F7" s="314"/>
      <c r="G7" s="314"/>
      <c r="H7" s="314"/>
      <c r="I7" s="314"/>
      <c r="J7" s="76" t="s">
        <v>258</v>
      </c>
      <c r="K7" s="76" t="s">
        <v>259</v>
      </c>
      <c r="L7" s="76" t="s">
        <v>106</v>
      </c>
      <c r="M7" s="76">
        <v>50</v>
      </c>
      <c r="N7" s="314"/>
      <c r="O7" s="314"/>
      <c r="P7" s="325"/>
      <c r="Q7" s="325"/>
      <c r="R7" s="325"/>
      <c r="S7" s="325"/>
      <c r="T7" s="327"/>
      <c r="U7" s="306"/>
      <c r="V7" s="306"/>
      <c r="W7" s="306"/>
      <c r="X7" s="306"/>
      <c r="Y7" s="306"/>
      <c r="Z7" s="306"/>
      <c r="AA7" s="306"/>
      <c r="AB7" s="306"/>
      <c r="AC7" s="306"/>
      <c r="AD7" s="306"/>
      <c r="AE7" s="306"/>
      <c r="AF7" s="306"/>
      <c r="AG7" s="306"/>
      <c r="AH7" s="320"/>
      <c r="AI7" s="320"/>
      <c r="AJ7" s="323"/>
    </row>
    <row r="8" spans="1:36" ht="35.65" customHeight="1" x14ac:dyDescent="0.35">
      <c r="A8" s="1"/>
      <c r="B8" s="341"/>
      <c r="C8" s="314"/>
      <c r="D8" s="314"/>
      <c r="E8" s="314"/>
      <c r="F8" s="314" t="s">
        <v>251</v>
      </c>
      <c r="G8" s="314"/>
      <c r="H8" s="314" t="s">
        <v>93</v>
      </c>
      <c r="I8" s="314" t="s">
        <v>93</v>
      </c>
      <c r="J8" s="76" t="s">
        <v>256</v>
      </c>
      <c r="K8" s="76" t="s">
        <v>257</v>
      </c>
      <c r="L8" s="76" t="s">
        <v>109</v>
      </c>
      <c r="M8" s="76">
        <v>121</v>
      </c>
      <c r="N8" s="314" t="s">
        <v>97</v>
      </c>
      <c r="O8" s="314" t="s">
        <v>261</v>
      </c>
      <c r="P8" s="325" t="s">
        <v>262</v>
      </c>
      <c r="Q8" s="325" t="s">
        <v>263</v>
      </c>
      <c r="R8" s="325" t="s">
        <v>101</v>
      </c>
      <c r="S8" s="325" t="s">
        <v>182</v>
      </c>
      <c r="T8" s="327"/>
      <c r="U8" s="306">
        <f>V8</f>
        <v>2000000</v>
      </c>
      <c r="V8" s="302">
        <v>2000000</v>
      </c>
      <c r="W8" s="302">
        <v>0</v>
      </c>
      <c r="X8" s="302">
        <v>0</v>
      </c>
      <c r="Y8" s="302">
        <v>0</v>
      </c>
      <c r="Z8" s="302">
        <v>0</v>
      </c>
      <c r="AA8" s="308">
        <v>0</v>
      </c>
      <c r="AB8" s="302">
        <v>352942</v>
      </c>
      <c r="AC8" s="306" t="s">
        <v>103</v>
      </c>
      <c r="AD8" s="303">
        <v>0</v>
      </c>
      <c r="AE8" s="306">
        <f>V8</f>
        <v>2000000</v>
      </c>
      <c r="AF8" s="303">
        <v>0</v>
      </c>
      <c r="AG8" s="303"/>
      <c r="AH8" s="320"/>
      <c r="AI8" s="320"/>
      <c r="AJ8" s="323"/>
    </row>
    <row r="9" spans="1:36" ht="39.4" customHeight="1" x14ac:dyDescent="0.35">
      <c r="A9" s="1"/>
      <c r="B9" s="341"/>
      <c r="C9" s="314"/>
      <c r="D9" s="314"/>
      <c r="E9" s="314"/>
      <c r="F9" s="314"/>
      <c r="G9" s="314"/>
      <c r="H9" s="314"/>
      <c r="I9" s="314"/>
      <c r="J9" s="76" t="s">
        <v>258</v>
      </c>
      <c r="K9" s="76" t="s">
        <v>259</v>
      </c>
      <c r="L9" s="76" t="s">
        <v>106</v>
      </c>
      <c r="M9" s="76">
        <v>121</v>
      </c>
      <c r="N9" s="314"/>
      <c r="O9" s="314"/>
      <c r="P9" s="325"/>
      <c r="Q9" s="325"/>
      <c r="R9" s="325"/>
      <c r="S9" s="325"/>
      <c r="T9" s="327"/>
      <c r="U9" s="306"/>
      <c r="V9" s="302"/>
      <c r="W9" s="302"/>
      <c r="X9" s="302"/>
      <c r="Y9" s="302"/>
      <c r="Z9" s="302"/>
      <c r="AA9" s="308"/>
      <c r="AB9" s="302"/>
      <c r="AC9" s="306"/>
      <c r="AD9" s="303"/>
      <c r="AE9" s="306"/>
      <c r="AF9" s="303"/>
      <c r="AG9" s="303"/>
      <c r="AH9" s="320"/>
      <c r="AI9" s="320"/>
      <c r="AJ9" s="323"/>
    </row>
    <row r="10" spans="1:36" ht="36.4" customHeight="1" x14ac:dyDescent="0.35">
      <c r="A10" s="1"/>
      <c r="B10" s="341"/>
      <c r="C10" s="314"/>
      <c r="D10" s="314"/>
      <c r="E10" s="314"/>
      <c r="F10" s="314" t="s">
        <v>252</v>
      </c>
      <c r="G10" s="314"/>
      <c r="H10" s="314" t="s">
        <v>93</v>
      </c>
      <c r="I10" s="314" t="s">
        <v>93</v>
      </c>
      <c r="J10" s="76" t="s">
        <v>256</v>
      </c>
      <c r="K10" s="76" t="s">
        <v>257</v>
      </c>
      <c r="L10" s="76" t="s">
        <v>109</v>
      </c>
      <c r="M10" s="76">
        <v>25</v>
      </c>
      <c r="N10" s="314" t="s">
        <v>97</v>
      </c>
      <c r="O10" s="314" t="s">
        <v>119</v>
      </c>
      <c r="P10" s="325" t="s">
        <v>262</v>
      </c>
      <c r="Q10" s="325" t="s">
        <v>263</v>
      </c>
      <c r="R10" s="325" t="s">
        <v>101</v>
      </c>
      <c r="S10" s="325" t="s">
        <v>182</v>
      </c>
      <c r="T10" s="327"/>
      <c r="U10" s="302">
        <f>V10</f>
        <v>420750</v>
      </c>
      <c r="V10" s="302">
        <v>420750</v>
      </c>
      <c r="W10" s="302">
        <v>0</v>
      </c>
      <c r="X10" s="302">
        <v>0</v>
      </c>
      <c r="Y10" s="302">
        <v>0</v>
      </c>
      <c r="Z10" s="302">
        <v>0</v>
      </c>
      <c r="AA10" s="308">
        <v>0</v>
      </c>
      <c r="AB10" s="302">
        <v>74250</v>
      </c>
      <c r="AC10" s="306" t="s">
        <v>103</v>
      </c>
      <c r="AD10" s="303">
        <v>0</v>
      </c>
      <c r="AE10" s="303">
        <f>V10</f>
        <v>420750</v>
      </c>
      <c r="AF10" s="303">
        <v>0</v>
      </c>
      <c r="AG10" s="303"/>
      <c r="AH10" s="320"/>
      <c r="AI10" s="320"/>
      <c r="AJ10" s="323"/>
    </row>
    <row r="11" spans="1:36" ht="39.4" customHeight="1" thickBot="1" x14ac:dyDescent="0.4">
      <c r="A11" s="1"/>
      <c r="B11" s="342"/>
      <c r="C11" s="315"/>
      <c r="D11" s="315"/>
      <c r="E11" s="315"/>
      <c r="F11" s="315"/>
      <c r="G11" s="315"/>
      <c r="H11" s="315"/>
      <c r="I11" s="315"/>
      <c r="J11" s="77" t="s">
        <v>258</v>
      </c>
      <c r="K11" s="77" t="s">
        <v>259</v>
      </c>
      <c r="L11" s="77" t="s">
        <v>106</v>
      </c>
      <c r="M11" s="77">
        <v>19</v>
      </c>
      <c r="N11" s="315"/>
      <c r="O11" s="315"/>
      <c r="P11" s="326"/>
      <c r="Q11" s="326"/>
      <c r="R11" s="326"/>
      <c r="S11" s="326"/>
      <c r="T11" s="328"/>
      <c r="U11" s="305"/>
      <c r="V11" s="305"/>
      <c r="W11" s="305"/>
      <c r="X11" s="305"/>
      <c r="Y11" s="305"/>
      <c r="Z11" s="305"/>
      <c r="AA11" s="309"/>
      <c r="AB11" s="305"/>
      <c r="AC11" s="307"/>
      <c r="AD11" s="304"/>
      <c r="AE11" s="304"/>
      <c r="AF11" s="304"/>
      <c r="AG11" s="304"/>
      <c r="AH11" s="321"/>
      <c r="AI11" s="321"/>
      <c r="AJ11" s="324"/>
    </row>
    <row r="12" spans="1:36" s="66" customFormat="1" ht="39.4" customHeight="1" x14ac:dyDescent="0.3">
      <c r="A12" s="1"/>
      <c r="B12" s="337" t="s">
        <v>253</v>
      </c>
      <c r="C12" s="313" t="s">
        <v>266</v>
      </c>
      <c r="D12" s="313" t="s">
        <v>246</v>
      </c>
      <c r="E12" s="313" t="s">
        <v>245</v>
      </c>
      <c r="F12" s="313" t="s">
        <v>254</v>
      </c>
      <c r="G12" s="313" t="s">
        <v>247</v>
      </c>
      <c r="H12" s="313" t="s">
        <v>93</v>
      </c>
      <c r="I12" s="313" t="s">
        <v>93</v>
      </c>
      <c r="J12" s="78" t="s">
        <v>256</v>
      </c>
      <c r="K12" s="78" t="s">
        <v>257</v>
      </c>
      <c r="L12" s="78" t="s">
        <v>109</v>
      </c>
      <c r="M12" s="78">
        <v>34</v>
      </c>
      <c r="N12" s="313" t="s">
        <v>97</v>
      </c>
      <c r="O12" s="313" t="s">
        <v>293</v>
      </c>
      <c r="P12" s="329" t="s">
        <v>262</v>
      </c>
      <c r="Q12" s="329" t="s">
        <v>263</v>
      </c>
      <c r="R12" s="329" t="s">
        <v>101</v>
      </c>
      <c r="S12" s="329" t="s">
        <v>182</v>
      </c>
      <c r="T12" s="301">
        <f>U12+U14</f>
        <v>2409750</v>
      </c>
      <c r="U12" s="301">
        <f>V12</f>
        <v>879750</v>
      </c>
      <c r="V12" s="301">
        <v>879750</v>
      </c>
      <c r="W12" s="301">
        <v>0</v>
      </c>
      <c r="X12" s="301">
        <v>0</v>
      </c>
      <c r="Y12" s="301">
        <v>0</v>
      </c>
      <c r="Z12" s="301">
        <v>0</v>
      </c>
      <c r="AA12" s="312">
        <v>0</v>
      </c>
      <c r="AB12" s="301">
        <v>155250</v>
      </c>
      <c r="AC12" s="311" t="s">
        <v>103</v>
      </c>
      <c r="AD12" s="310">
        <v>0</v>
      </c>
      <c r="AE12" s="310">
        <f>V12</f>
        <v>879750</v>
      </c>
      <c r="AF12" s="310">
        <v>0</v>
      </c>
      <c r="AG12" s="310"/>
      <c r="AH12" s="313" t="s">
        <v>264</v>
      </c>
      <c r="AI12" s="313" t="s">
        <v>265</v>
      </c>
      <c r="AJ12" s="316">
        <v>45454</v>
      </c>
    </row>
    <row r="13" spans="1:36" s="66" customFormat="1" ht="39.4" customHeight="1" x14ac:dyDescent="0.3">
      <c r="A13" s="1"/>
      <c r="B13" s="338"/>
      <c r="C13" s="314"/>
      <c r="D13" s="314"/>
      <c r="E13" s="314"/>
      <c r="F13" s="314"/>
      <c r="G13" s="314"/>
      <c r="H13" s="314"/>
      <c r="I13" s="314"/>
      <c r="J13" s="76" t="s">
        <v>258</v>
      </c>
      <c r="K13" s="76" t="s">
        <v>259</v>
      </c>
      <c r="L13" s="76" t="s">
        <v>106</v>
      </c>
      <c r="M13" s="76">
        <v>30</v>
      </c>
      <c r="N13" s="314"/>
      <c r="O13" s="314"/>
      <c r="P13" s="325"/>
      <c r="Q13" s="325"/>
      <c r="R13" s="325"/>
      <c r="S13" s="325"/>
      <c r="T13" s="314"/>
      <c r="U13" s="302"/>
      <c r="V13" s="302"/>
      <c r="W13" s="302"/>
      <c r="X13" s="302"/>
      <c r="Y13" s="302"/>
      <c r="Z13" s="302"/>
      <c r="AA13" s="308"/>
      <c r="AB13" s="302"/>
      <c r="AC13" s="306"/>
      <c r="AD13" s="303"/>
      <c r="AE13" s="303"/>
      <c r="AF13" s="303"/>
      <c r="AG13" s="303"/>
      <c r="AH13" s="314"/>
      <c r="AI13" s="314"/>
      <c r="AJ13" s="317"/>
    </row>
    <row r="14" spans="1:36" s="66" customFormat="1" ht="39.4" customHeight="1" x14ac:dyDescent="0.3">
      <c r="A14" s="1"/>
      <c r="B14" s="338"/>
      <c r="C14" s="314"/>
      <c r="D14" s="314"/>
      <c r="E14" s="314"/>
      <c r="F14" s="314" t="s">
        <v>255</v>
      </c>
      <c r="G14" s="314"/>
      <c r="H14" s="314" t="s">
        <v>93</v>
      </c>
      <c r="I14" s="314" t="s">
        <v>93</v>
      </c>
      <c r="J14" s="72" t="s">
        <v>256</v>
      </c>
      <c r="K14" s="72" t="s">
        <v>257</v>
      </c>
      <c r="L14" s="72" t="s">
        <v>109</v>
      </c>
      <c r="M14" s="72">
        <v>86</v>
      </c>
      <c r="N14" s="314" t="s">
        <v>97</v>
      </c>
      <c r="O14" s="314" t="s">
        <v>117</v>
      </c>
      <c r="P14" s="325" t="s">
        <v>262</v>
      </c>
      <c r="Q14" s="325" t="s">
        <v>263</v>
      </c>
      <c r="R14" s="325" t="s">
        <v>101</v>
      </c>
      <c r="S14" s="325" t="s">
        <v>182</v>
      </c>
      <c r="T14" s="314"/>
      <c r="U14" s="302">
        <f>V14</f>
        <v>1530000</v>
      </c>
      <c r="V14" s="302">
        <v>1530000</v>
      </c>
      <c r="W14" s="302">
        <v>0</v>
      </c>
      <c r="X14" s="302">
        <v>0</v>
      </c>
      <c r="Y14" s="302">
        <v>0</v>
      </c>
      <c r="Z14" s="302">
        <v>0</v>
      </c>
      <c r="AA14" s="308">
        <v>0</v>
      </c>
      <c r="AB14" s="302">
        <v>270000</v>
      </c>
      <c r="AC14" s="306" t="s">
        <v>103</v>
      </c>
      <c r="AD14" s="303">
        <v>0</v>
      </c>
      <c r="AE14" s="303">
        <f>V14</f>
        <v>1530000</v>
      </c>
      <c r="AF14" s="303">
        <v>0</v>
      </c>
      <c r="AG14" s="303"/>
      <c r="AH14" s="314"/>
      <c r="AI14" s="314"/>
      <c r="AJ14" s="317"/>
    </row>
    <row r="15" spans="1:36" s="66" customFormat="1" ht="39.4" customHeight="1" thickBot="1" x14ac:dyDescent="0.35">
      <c r="A15" s="1"/>
      <c r="B15" s="339"/>
      <c r="C15" s="315"/>
      <c r="D15" s="315"/>
      <c r="E15" s="315"/>
      <c r="F15" s="315"/>
      <c r="G15" s="315"/>
      <c r="H15" s="315"/>
      <c r="I15" s="315"/>
      <c r="J15" s="73" t="s">
        <v>258</v>
      </c>
      <c r="K15" s="73" t="s">
        <v>259</v>
      </c>
      <c r="L15" s="73" t="s">
        <v>106</v>
      </c>
      <c r="M15" s="73">
        <v>86</v>
      </c>
      <c r="N15" s="315"/>
      <c r="O15" s="315"/>
      <c r="P15" s="326"/>
      <c r="Q15" s="326"/>
      <c r="R15" s="326"/>
      <c r="S15" s="326"/>
      <c r="T15" s="315"/>
      <c r="U15" s="305"/>
      <c r="V15" s="305"/>
      <c r="W15" s="305"/>
      <c r="X15" s="305"/>
      <c r="Y15" s="305"/>
      <c r="Z15" s="305"/>
      <c r="AA15" s="309"/>
      <c r="AB15" s="305"/>
      <c r="AC15" s="307"/>
      <c r="AD15" s="304"/>
      <c r="AE15" s="304"/>
      <c r="AF15" s="304"/>
      <c r="AG15" s="304"/>
      <c r="AH15" s="315"/>
      <c r="AI15" s="315"/>
      <c r="AJ15" s="318"/>
    </row>
    <row r="16" spans="1:36" s="66" customFormat="1" ht="45" customHeight="1" x14ac:dyDescent="0.3">
      <c r="A16" s="1"/>
      <c r="B16" s="340" t="s">
        <v>271</v>
      </c>
      <c r="C16" s="313" t="s">
        <v>270</v>
      </c>
      <c r="D16" s="313" t="s">
        <v>246</v>
      </c>
      <c r="E16" s="313" t="s">
        <v>245</v>
      </c>
      <c r="F16" s="313" t="s">
        <v>249</v>
      </c>
      <c r="G16" s="313" t="s">
        <v>247</v>
      </c>
      <c r="H16" s="313" t="s">
        <v>93</v>
      </c>
      <c r="I16" s="313" t="s">
        <v>93</v>
      </c>
      <c r="J16" s="78" t="s">
        <v>256</v>
      </c>
      <c r="K16" s="78" t="s">
        <v>257</v>
      </c>
      <c r="L16" s="78" t="s">
        <v>109</v>
      </c>
      <c r="M16" s="71">
        <v>86</v>
      </c>
      <c r="N16" s="313" t="s">
        <v>97</v>
      </c>
      <c r="O16" s="313" t="s">
        <v>292</v>
      </c>
      <c r="P16" s="329" t="s">
        <v>262</v>
      </c>
      <c r="Q16" s="329" t="s">
        <v>263</v>
      </c>
      <c r="R16" s="329" t="s">
        <v>101</v>
      </c>
      <c r="S16" s="329" t="s">
        <v>182</v>
      </c>
      <c r="T16" s="311">
        <f>U16</f>
        <v>3400000</v>
      </c>
      <c r="U16" s="311">
        <f>V16</f>
        <v>3400000</v>
      </c>
      <c r="V16" s="311">
        <v>3400000</v>
      </c>
      <c r="W16" s="311">
        <v>0</v>
      </c>
      <c r="X16" s="311">
        <v>0</v>
      </c>
      <c r="Y16" s="311">
        <v>0</v>
      </c>
      <c r="Z16" s="311">
        <v>0</v>
      </c>
      <c r="AA16" s="311">
        <v>0</v>
      </c>
      <c r="AB16" s="311">
        <v>600000</v>
      </c>
      <c r="AC16" s="311" t="s">
        <v>103</v>
      </c>
      <c r="AD16" s="311">
        <v>0</v>
      </c>
      <c r="AE16" s="311">
        <f>V16</f>
        <v>3400000</v>
      </c>
      <c r="AF16" s="311">
        <v>0</v>
      </c>
      <c r="AG16" s="311"/>
      <c r="AH16" s="284">
        <v>45474</v>
      </c>
      <c r="AI16" s="284">
        <v>45536</v>
      </c>
      <c r="AJ16" s="344">
        <v>45483</v>
      </c>
    </row>
    <row r="17" spans="1:36" s="66" customFormat="1" ht="56.5" customHeight="1" thickBot="1" x14ac:dyDescent="0.35">
      <c r="A17" s="1"/>
      <c r="B17" s="342"/>
      <c r="C17" s="315"/>
      <c r="D17" s="315"/>
      <c r="E17" s="315"/>
      <c r="F17" s="315"/>
      <c r="G17" s="315"/>
      <c r="H17" s="315"/>
      <c r="I17" s="315"/>
      <c r="J17" s="77" t="s">
        <v>258</v>
      </c>
      <c r="K17" s="77" t="s">
        <v>259</v>
      </c>
      <c r="L17" s="77" t="s">
        <v>106</v>
      </c>
      <c r="M17" s="79">
        <v>66</v>
      </c>
      <c r="N17" s="315"/>
      <c r="O17" s="328"/>
      <c r="P17" s="326"/>
      <c r="Q17" s="326"/>
      <c r="R17" s="326"/>
      <c r="S17" s="326"/>
      <c r="T17" s="328"/>
      <c r="U17" s="307"/>
      <c r="V17" s="307"/>
      <c r="W17" s="307"/>
      <c r="X17" s="307"/>
      <c r="Y17" s="307"/>
      <c r="Z17" s="307"/>
      <c r="AA17" s="307"/>
      <c r="AB17" s="307"/>
      <c r="AC17" s="307"/>
      <c r="AD17" s="307"/>
      <c r="AE17" s="307"/>
      <c r="AF17" s="307"/>
      <c r="AG17" s="307"/>
      <c r="AH17" s="285"/>
      <c r="AI17" s="285"/>
      <c r="AJ17" s="345"/>
    </row>
    <row r="18" spans="1:36" ht="46.5" customHeight="1" x14ac:dyDescent="0.35">
      <c r="A18" s="1"/>
      <c r="B18" s="340" t="s">
        <v>272</v>
      </c>
      <c r="C18" s="313" t="s">
        <v>273</v>
      </c>
      <c r="D18" s="313" t="s">
        <v>246</v>
      </c>
      <c r="E18" s="313" t="s">
        <v>245</v>
      </c>
      <c r="F18" s="313" t="s">
        <v>248</v>
      </c>
      <c r="G18" s="313" t="s">
        <v>247</v>
      </c>
      <c r="H18" s="313" t="s">
        <v>93</v>
      </c>
      <c r="I18" s="313" t="s">
        <v>93</v>
      </c>
      <c r="J18" s="80" t="s">
        <v>256</v>
      </c>
      <c r="K18" s="80" t="s">
        <v>257</v>
      </c>
      <c r="L18" s="80" t="s">
        <v>109</v>
      </c>
      <c r="M18" s="71">
        <v>31</v>
      </c>
      <c r="N18" s="313" t="s">
        <v>97</v>
      </c>
      <c r="O18" s="313" t="s">
        <v>291</v>
      </c>
      <c r="P18" s="329" t="s">
        <v>262</v>
      </c>
      <c r="Q18" s="329" t="s">
        <v>263</v>
      </c>
      <c r="R18" s="329" t="s">
        <v>101</v>
      </c>
      <c r="S18" s="329" t="s">
        <v>182</v>
      </c>
      <c r="T18" s="311">
        <f>U18</f>
        <v>255000</v>
      </c>
      <c r="U18" s="311">
        <f>V18</f>
        <v>255000</v>
      </c>
      <c r="V18" s="311">
        <v>255000</v>
      </c>
      <c r="W18" s="311">
        <v>0</v>
      </c>
      <c r="X18" s="311">
        <v>0</v>
      </c>
      <c r="Y18" s="311">
        <v>0</v>
      </c>
      <c r="Z18" s="311">
        <v>0</v>
      </c>
      <c r="AA18" s="311">
        <v>0</v>
      </c>
      <c r="AB18" s="311">
        <v>45000</v>
      </c>
      <c r="AC18" s="311" t="s">
        <v>103</v>
      </c>
      <c r="AD18" s="311">
        <v>0</v>
      </c>
      <c r="AE18" s="311">
        <f>V18</f>
        <v>255000</v>
      </c>
      <c r="AF18" s="311">
        <v>0</v>
      </c>
      <c r="AG18" s="311"/>
      <c r="AH18" s="284">
        <v>45566</v>
      </c>
      <c r="AI18" s="284">
        <v>45627</v>
      </c>
      <c r="AJ18" s="322">
        <v>45574</v>
      </c>
    </row>
    <row r="19" spans="1:36" ht="50.5" customHeight="1" thickBot="1" x14ac:dyDescent="0.4">
      <c r="A19" s="1"/>
      <c r="B19" s="346"/>
      <c r="C19" s="347"/>
      <c r="D19" s="347"/>
      <c r="E19" s="347"/>
      <c r="F19" s="347"/>
      <c r="G19" s="347"/>
      <c r="H19" s="347"/>
      <c r="I19" s="347"/>
      <c r="J19" s="81" t="s">
        <v>258</v>
      </c>
      <c r="K19" s="81" t="s">
        <v>259</v>
      </c>
      <c r="L19" s="81" t="s">
        <v>106</v>
      </c>
      <c r="M19" s="82">
        <v>31</v>
      </c>
      <c r="N19" s="347"/>
      <c r="O19" s="348"/>
      <c r="P19" s="349"/>
      <c r="Q19" s="349"/>
      <c r="R19" s="349"/>
      <c r="S19" s="349"/>
      <c r="T19" s="350"/>
      <c r="U19" s="350"/>
      <c r="V19" s="350"/>
      <c r="W19" s="350"/>
      <c r="X19" s="350"/>
      <c r="Y19" s="350"/>
      <c r="Z19" s="350"/>
      <c r="AA19" s="350"/>
      <c r="AB19" s="350"/>
      <c r="AC19" s="350"/>
      <c r="AD19" s="350"/>
      <c r="AE19" s="350"/>
      <c r="AF19" s="350"/>
      <c r="AG19" s="350"/>
      <c r="AH19" s="351"/>
      <c r="AI19" s="351"/>
      <c r="AJ19" s="362"/>
    </row>
    <row r="20" spans="1:36" ht="2.5" customHeight="1" x14ac:dyDescent="0.35">
      <c r="A20" s="1"/>
      <c r="B20" s="275" t="s">
        <v>274</v>
      </c>
      <c r="C20" s="267" t="s">
        <v>275</v>
      </c>
      <c r="D20" s="267" t="s">
        <v>246</v>
      </c>
      <c r="E20" s="267" t="s">
        <v>245</v>
      </c>
      <c r="F20" s="363" t="s">
        <v>345</v>
      </c>
      <c r="G20" s="267" t="s">
        <v>247</v>
      </c>
      <c r="H20" s="363" t="s">
        <v>93</v>
      </c>
      <c r="I20" s="363" t="s">
        <v>93</v>
      </c>
      <c r="J20" s="363" t="s">
        <v>276</v>
      </c>
      <c r="K20" s="363" t="s">
        <v>277</v>
      </c>
      <c r="L20" s="363" t="s">
        <v>195</v>
      </c>
      <c r="M20" s="368">
        <v>10</v>
      </c>
      <c r="N20" s="363" t="s">
        <v>97</v>
      </c>
      <c r="O20" s="363" t="s">
        <v>288</v>
      </c>
      <c r="P20" s="363" t="s">
        <v>262</v>
      </c>
      <c r="Q20" s="363" t="s">
        <v>263</v>
      </c>
      <c r="R20" s="363" t="s">
        <v>101</v>
      </c>
      <c r="S20" s="363" t="s">
        <v>182</v>
      </c>
      <c r="T20" s="254">
        <f>SUM(U20:U27)</f>
        <v>1375000</v>
      </c>
      <c r="U20" s="376">
        <f>V20</f>
        <v>525000</v>
      </c>
      <c r="V20" s="376">
        <v>525000</v>
      </c>
      <c r="W20" s="376">
        <v>0</v>
      </c>
      <c r="X20" s="376">
        <v>0</v>
      </c>
      <c r="Y20" s="376">
        <v>0</v>
      </c>
      <c r="Z20" s="376">
        <v>0</v>
      </c>
      <c r="AA20" s="376">
        <v>0</v>
      </c>
      <c r="AB20" s="376">
        <v>175000</v>
      </c>
      <c r="AC20" s="376" t="s">
        <v>103</v>
      </c>
      <c r="AD20" s="376">
        <v>0</v>
      </c>
      <c r="AE20" s="376">
        <f>V20</f>
        <v>525000</v>
      </c>
      <c r="AF20" s="376">
        <v>0</v>
      </c>
      <c r="AG20" s="270"/>
      <c r="AH20" s="284" t="s">
        <v>281</v>
      </c>
      <c r="AI20" s="284" t="s">
        <v>264</v>
      </c>
      <c r="AJ20" s="300" t="s">
        <v>342</v>
      </c>
    </row>
    <row r="21" spans="1:36" s="84" customFormat="1" ht="27.5" customHeight="1" x14ac:dyDescent="0.35">
      <c r="A21" s="83"/>
      <c r="B21" s="298"/>
      <c r="C21" s="268"/>
      <c r="D21" s="268"/>
      <c r="E21" s="268"/>
      <c r="F21" s="364"/>
      <c r="G21" s="268"/>
      <c r="H21" s="364"/>
      <c r="I21" s="364"/>
      <c r="J21" s="364"/>
      <c r="K21" s="364"/>
      <c r="L21" s="364"/>
      <c r="M21" s="369"/>
      <c r="N21" s="364"/>
      <c r="O21" s="364"/>
      <c r="P21" s="364"/>
      <c r="Q21" s="364"/>
      <c r="R21" s="364"/>
      <c r="S21" s="364"/>
      <c r="T21" s="255"/>
      <c r="U21" s="377"/>
      <c r="V21" s="377"/>
      <c r="W21" s="377"/>
      <c r="X21" s="377"/>
      <c r="Y21" s="377"/>
      <c r="Z21" s="377"/>
      <c r="AA21" s="377"/>
      <c r="AB21" s="377"/>
      <c r="AC21" s="377"/>
      <c r="AD21" s="377"/>
      <c r="AE21" s="377"/>
      <c r="AF21" s="377"/>
      <c r="AG21" s="271"/>
      <c r="AH21" s="294"/>
      <c r="AI21" s="294"/>
      <c r="AJ21" s="296"/>
    </row>
    <row r="22" spans="1:36" s="84" customFormat="1" ht="19.5" customHeight="1" x14ac:dyDescent="0.35">
      <c r="A22" s="83"/>
      <c r="B22" s="298"/>
      <c r="C22" s="268"/>
      <c r="D22" s="268"/>
      <c r="E22" s="268"/>
      <c r="F22" s="364"/>
      <c r="G22" s="268"/>
      <c r="H22" s="364"/>
      <c r="I22" s="364"/>
      <c r="J22" s="365"/>
      <c r="K22" s="365"/>
      <c r="L22" s="365"/>
      <c r="M22" s="370"/>
      <c r="N22" s="364"/>
      <c r="O22" s="364"/>
      <c r="P22" s="364"/>
      <c r="Q22" s="364"/>
      <c r="R22" s="364"/>
      <c r="S22" s="364"/>
      <c r="T22" s="255"/>
      <c r="U22" s="377"/>
      <c r="V22" s="377"/>
      <c r="W22" s="377"/>
      <c r="X22" s="377"/>
      <c r="Y22" s="377"/>
      <c r="Z22" s="377"/>
      <c r="AA22" s="377"/>
      <c r="AB22" s="377"/>
      <c r="AC22" s="377"/>
      <c r="AD22" s="377"/>
      <c r="AE22" s="377"/>
      <c r="AF22" s="377"/>
      <c r="AG22" s="271"/>
      <c r="AH22" s="294"/>
      <c r="AI22" s="294"/>
      <c r="AJ22" s="296"/>
    </row>
    <row r="23" spans="1:36" s="84" customFormat="1" ht="57.5" customHeight="1" x14ac:dyDescent="0.35">
      <c r="A23" s="83"/>
      <c r="B23" s="298"/>
      <c r="C23" s="268"/>
      <c r="D23" s="268"/>
      <c r="E23" s="268"/>
      <c r="F23" s="365"/>
      <c r="G23" s="268"/>
      <c r="H23" s="365"/>
      <c r="I23" s="365"/>
      <c r="J23" s="371" t="s">
        <v>278</v>
      </c>
      <c r="K23" s="371" t="s">
        <v>279</v>
      </c>
      <c r="L23" s="371" t="s">
        <v>280</v>
      </c>
      <c r="M23" s="372">
        <v>10</v>
      </c>
      <c r="N23" s="365"/>
      <c r="O23" s="365"/>
      <c r="P23" s="365"/>
      <c r="Q23" s="365"/>
      <c r="R23" s="365"/>
      <c r="S23" s="365"/>
      <c r="T23" s="255"/>
      <c r="U23" s="378"/>
      <c r="V23" s="378"/>
      <c r="W23" s="378"/>
      <c r="X23" s="378"/>
      <c r="Y23" s="378"/>
      <c r="Z23" s="378"/>
      <c r="AA23" s="378"/>
      <c r="AB23" s="378"/>
      <c r="AC23" s="378"/>
      <c r="AD23" s="378"/>
      <c r="AE23" s="378"/>
      <c r="AF23" s="378"/>
      <c r="AG23" s="352"/>
      <c r="AH23" s="294"/>
      <c r="AI23" s="294"/>
      <c r="AJ23" s="296"/>
    </row>
    <row r="24" spans="1:36" s="84" customFormat="1" ht="45" customHeight="1" x14ac:dyDescent="0.35">
      <c r="A24" s="83"/>
      <c r="B24" s="298"/>
      <c r="C24" s="268"/>
      <c r="D24" s="268"/>
      <c r="E24" s="268"/>
      <c r="F24" s="268" t="s">
        <v>285</v>
      </c>
      <c r="G24" s="268"/>
      <c r="H24" s="268" t="s">
        <v>93</v>
      </c>
      <c r="I24" s="268" t="s">
        <v>93</v>
      </c>
      <c r="J24" s="85" t="s">
        <v>276</v>
      </c>
      <c r="K24" s="85" t="s">
        <v>277</v>
      </c>
      <c r="L24" s="85" t="s">
        <v>195</v>
      </c>
      <c r="M24" s="86">
        <v>10</v>
      </c>
      <c r="N24" s="268" t="s">
        <v>97</v>
      </c>
      <c r="O24" s="268" t="s">
        <v>289</v>
      </c>
      <c r="P24" s="299" t="s">
        <v>262</v>
      </c>
      <c r="Q24" s="299" t="s">
        <v>263</v>
      </c>
      <c r="R24" s="299" t="s">
        <v>101</v>
      </c>
      <c r="S24" s="299" t="s">
        <v>182</v>
      </c>
      <c r="T24" s="255"/>
      <c r="U24" s="255">
        <f>V24</f>
        <v>340000</v>
      </c>
      <c r="V24" s="255">
        <v>340000</v>
      </c>
      <c r="W24" s="255">
        <v>0</v>
      </c>
      <c r="X24" s="255">
        <v>0</v>
      </c>
      <c r="Y24" s="255">
        <v>0</v>
      </c>
      <c r="Z24" s="255">
        <v>0</v>
      </c>
      <c r="AA24" s="255">
        <v>0</v>
      </c>
      <c r="AB24" s="255">
        <v>60000</v>
      </c>
      <c r="AC24" s="255" t="s">
        <v>103</v>
      </c>
      <c r="AD24" s="255">
        <v>0</v>
      </c>
      <c r="AE24" s="255">
        <f>V24</f>
        <v>340000</v>
      </c>
      <c r="AF24" s="255">
        <v>0</v>
      </c>
      <c r="AG24" s="255"/>
      <c r="AH24" s="294"/>
      <c r="AI24" s="294"/>
      <c r="AJ24" s="296"/>
    </row>
    <row r="25" spans="1:36" s="84" customFormat="1" ht="44" customHeight="1" x14ac:dyDescent="0.35">
      <c r="A25" s="83"/>
      <c r="B25" s="298"/>
      <c r="C25" s="268"/>
      <c r="D25" s="268"/>
      <c r="E25" s="268"/>
      <c r="F25" s="268"/>
      <c r="G25" s="268"/>
      <c r="H25" s="268"/>
      <c r="I25" s="268"/>
      <c r="J25" s="85" t="s">
        <v>278</v>
      </c>
      <c r="K25" s="85" t="s">
        <v>279</v>
      </c>
      <c r="L25" s="85" t="s">
        <v>280</v>
      </c>
      <c r="M25" s="86">
        <v>10</v>
      </c>
      <c r="N25" s="268"/>
      <c r="O25" s="286"/>
      <c r="P25" s="299"/>
      <c r="Q25" s="299"/>
      <c r="R25" s="299"/>
      <c r="S25" s="299"/>
      <c r="T25" s="255"/>
      <c r="U25" s="255"/>
      <c r="V25" s="255"/>
      <c r="W25" s="255"/>
      <c r="X25" s="255"/>
      <c r="Y25" s="255"/>
      <c r="Z25" s="255"/>
      <c r="AA25" s="255"/>
      <c r="AB25" s="255"/>
      <c r="AC25" s="255"/>
      <c r="AD25" s="255"/>
      <c r="AE25" s="255"/>
      <c r="AF25" s="255"/>
      <c r="AG25" s="255"/>
      <c r="AH25" s="294"/>
      <c r="AI25" s="294"/>
      <c r="AJ25" s="296"/>
    </row>
    <row r="26" spans="1:36" s="84" customFormat="1" ht="45" customHeight="1" x14ac:dyDescent="0.35">
      <c r="A26" s="83"/>
      <c r="B26" s="298"/>
      <c r="C26" s="268"/>
      <c r="D26" s="268"/>
      <c r="E26" s="268"/>
      <c r="F26" s="366" t="s">
        <v>346</v>
      </c>
      <c r="G26" s="268"/>
      <c r="H26" s="366" t="s">
        <v>93</v>
      </c>
      <c r="I26" s="366" t="s">
        <v>93</v>
      </c>
      <c r="J26" s="371" t="s">
        <v>276</v>
      </c>
      <c r="K26" s="371" t="s">
        <v>277</v>
      </c>
      <c r="L26" s="371" t="s">
        <v>195</v>
      </c>
      <c r="M26" s="372">
        <v>24</v>
      </c>
      <c r="N26" s="366" t="s">
        <v>97</v>
      </c>
      <c r="O26" s="366" t="s">
        <v>289</v>
      </c>
      <c r="P26" s="366" t="s">
        <v>262</v>
      </c>
      <c r="Q26" s="366" t="s">
        <v>263</v>
      </c>
      <c r="R26" s="366" t="s">
        <v>101</v>
      </c>
      <c r="S26" s="366" t="s">
        <v>182</v>
      </c>
      <c r="T26" s="255"/>
      <c r="U26" s="379">
        <f>V26</f>
        <v>510000</v>
      </c>
      <c r="V26" s="379">
        <v>510000</v>
      </c>
      <c r="W26" s="379">
        <v>0</v>
      </c>
      <c r="X26" s="379">
        <v>0</v>
      </c>
      <c r="Y26" s="379">
        <v>0</v>
      </c>
      <c r="Z26" s="379">
        <v>0</v>
      </c>
      <c r="AA26" s="379">
        <v>0</v>
      </c>
      <c r="AB26" s="379">
        <v>90000</v>
      </c>
      <c r="AC26" s="379" t="s">
        <v>103</v>
      </c>
      <c r="AD26" s="379">
        <v>0</v>
      </c>
      <c r="AE26" s="379">
        <f>V26</f>
        <v>510000</v>
      </c>
      <c r="AF26" s="379">
        <v>0</v>
      </c>
      <c r="AG26" s="255"/>
      <c r="AH26" s="294"/>
      <c r="AI26" s="294"/>
      <c r="AJ26" s="296"/>
    </row>
    <row r="27" spans="1:36" s="84" customFormat="1" ht="57" customHeight="1" thickBot="1" x14ac:dyDescent="0.4">
      <c r="A27" s="83"/>
      <c r="B27" s="276"/>
      <c r="C27" s="269"/>
      <c r="D27" s="269"/>
      <c r="E27" s="269"/>
      <c r="F27" s="367"/>
      <c r="G27" s="269"/>
      <c r="H27" s="367"/>
      <c r="I27" s="367"/>
      <c r="J27" s="373" t="s">
        <v>278</v>
      </c>
      <c r="K27" s="373" t="s">
        <v>279</v>
      </c>
      <c r="L27" s="373" t="s">
        <v>280</v>
      </c>
      <c r="M27" s="374">
        <v>24</v>
      </c>
      <c r="N27" s="367"/>
      <c r="O27" s="375"/>
      <c r="P27" s="367"/>
      <c r="Q27" s="367"/>
      <c r="R27" s="367"/>
      <c r="S27" s="367"/>
      <c r="T27" s="256"/>
      <c r="U27" s="380"/>
      <c r="V27" s="380"/>
      <c r="W27" s="380"/>
      <c r="X27" s="380"/>
      <c r="Y27" s="380"/>
      <c r="Z27" s="380"/>
      <c r="AA27" s="380"/>
      <c r="AB27" s="380"/>
      <c r="AC27" s="380"/>
      <c r="AD27" s="380"/>
      <c r="AE27" s="380"/>
      <c r="AF27" s="380"/>
      <c r="AG27" s="256"/>
      <c r="AH27" s="285"/>
      <c r="AI27" s="285"/>
      <c r="AJ27" s="297"/>
    </row>
    <row r="28" spans="1:36" s="84" customFormat="1" ht="6" customHeight="1" x14ac:dyDescent="0.35">
      <c r="A28" s="83"/>
      <c r="B28" s="275" t="s">
        <v>282</v>
      </c>
      <c r="C28" s="267" t="s">
        <v>283</v>
      </c>
      <c r="D28" s="267" t="s">
        <v>246</v>
      </c>
      <c r="E28" s="267" t="s">
        <v>245</v>
      </c>
      <c r="F28" s="264" t="s">
        <v>287</v>
      </c>
      <c r="G28" s="267" t="s">
        <v>247</v>
      </c>
      <c r="H28" s="264" t="s">
        <v>93</v>
      </c>
      <c r="I28" s="264" t="s">
        <v>93</v>
      </c>
      <c r="J28" s="264" t="s">
        <v>276</v>
      </c>
      <c r="K28" s="264" t="s">
        <v>277</v>
      </c>
      <c r="L28" s="264" t="s">
        <v>195</v>
      </c>
      <c r="M28" s="354">
        <v>28</v>
      </c>
      <c r="N28" s="264" t="s">
        <v>97</v>
      </c>
      <c r="O28" s="264" t="s">
        <v>293</v>
      </c>
      <c r="P28" s="357" t="s">
        <v>262</v>
      </c>
      <c r="Q28" s="357" t="s">
        <v>263</v>
      </c>
      <c r="R28" s="357" t="s">
        <v>101</v>
      </c>
      <c r="S28" s="357" t="s">
        <v>182</v>
      </c>
      <c r="T28" s="254">
        <f>SUM(U28:U37)</f>
        <v>6937740</v>
      </c>
      <c r="U28" s="270">
        <f>V28</f>
        <v>1521500</v>
      </c>
      <c r="V28" s="270">
        <v>1521500</v>
      </c>
      <c r="W28" s="270">
        <v>0</v>
      </c>
      <c r="X28" s="270">
        <v>0</v>
      </c>
      <c r="Y28" s="270">
        <v>0</v>
      </c>
      <c r="Z28" s="270">
        <v>0</v>
      </c>
      <c r="AA28" s="270">
        <v>0</v>
      </c>
      <c r="AB28" s="270">
        <v>268500</v>
      </c>
      <c r="AC28" s="270" t="s">
        <v>103</v>
      </c>
      <c r="AD28" s="270">
        <v>0</v>
      </c>
      <c r="AE28" s="270">
        <f>V28</f>
        <v>1521500</v>
      </c>
      <c r="AF28" s="270">
        <v>0</v>
      </c>
      <c r="AG28" s="270"/>
      <c r="AH28" s="284" t="s">
        <v>264</v>
      </c>
      <c r="AI28" s="284" t="s">
        <v>265</v>
      </c>
      <c r="AJ28" s="295">
        <v>45460</v>
      </c>
    </row>
    <row r="29" spans="1:36" s="84" customFormat="1" ht="15" customHeight="1" x14ac:dyDescent="0.35">
      <c r="A29" s="83"/>
      <c r="B29" s="298"/>
      <c r="C29" s="268"/>
      <c r="D29" s="268"/>
      <c r="E29" s="268"/>
      <c r="F29" s="265"/>
      <c r="G29" s="268"/>
      <c r="H29" s="265"/>
      <c r="I29" s="265"/>
      <c r="J29" s="265"/>
      <c r="K29" s="265"/>
      <c r="L29" s="265"/>
      <c r="M29" s="355"/>
      <c r="N29" s="265"/>
      <c r="O29" s="265"/>
      <c r="P29" s="358"/>
      <c r="Q29" s="358"/>
      <c r="R29" s="358"/>
      <c r="S29" s="358"/>
      <c r="T29" s="255"/>
      <c r="U29" s="271"/>
      <c r="V29" s="271"/>
      <c r="W29" s="271"/>
      <c r="X29" s="271"/>
      <c r="Y29" s="271"/>
      <c r="Z29" s="271"/>
      <c r="AA29" s="271"/>
      <c r="AB29" s="271"/>
      <c r="AC29" s="271"/>
      <c r="AD29" s="271"/>
      <c r="AE29" s="271"/>
      <c r="AF29" s="271"/>
      <c r="AG29" s="271"/>
      <c r="AH29" s="294"/>
      <c r="AI29" s="294"/>
      <c r="AJ29" s="296"/>
    </row>
    <row r="30" spans="1:36" s="84" customFormat="1" ht="25.5" customHeight="1" x14ac:dyDescent="0.35">
      <c r="A30" s="83"/>
      <c r="B30" s="298"/>
      <c r="C30" s="268"/>
      <c r="D30" s="268"/>
      <c r="E30" s="268"/>
      <c r="F30" s="265"/>
      <c r="G30" s="268"/>
      <c r="H30" s="265"/>
      <c r="I30" s="265"/>
      <c r="J30" s="353"/>
      <c r="K30" s="353"/>
      <c r="L30" s="353"/>
      <c r="M30" s="356"/>
      <c r="N30" s="265"/>
      <c r="O30" s="265"/>
      <c r="P30" s="358"/>
      <c r="Q30" s="358"/>
      <c r="R30" s="358"/>
      <c r="S30" s="358"/>
      <c r="T30" s="255"/>
      <c r="U30" s="271"/>
      <c r="V30" s="271"/>
      <c r="W30" s="271"/>
      <c r="X30" s="271"/>
      <c r="Y30" s="271"/>
      <c r="Z30" s="271"/>
      <c r="AA30" s="271"/>
      <c r="AB30" s="271"/>
      <c r="AC30" s="271"/>
      <c r="AD30" s="271"/>
      <c r="AE30" s="271"/>
      <c r="AF30" s="271"/>
      <c r="AG30" s="271"/>
      <c r="AH30" s="294"/>
      <c r="AI30" s="294"/>
      <c r="AJ30" s="296"/>
    </row>
    <row r="31" spans="1:36" s="84" customFormat="1" ht="19.5" customHeight="1" x14ac:dyDescent="0.35">
      <c r="A31" s="83"/>
      <c r="B31" s="298"/>
      <c r="C31" s="268"/>
      <c r="D31" s="268"/>
      <c r="E31" s="268"/>
      <c r="F31" s="265"/>
      <c r="G31" s="268"/>
      <c r="H31" s="265"/>
      <c r="I31" s="265"/>
      <c r="J31" s="360" t="s">
        <v>278</v>
      </c>
      <c r="K31" s="360" t="s">
        <v>279</v>
      </c>
      <c r="L31" s="360" t="s">
        <v>280</v>
      </c>
      <c r="M31" s="361">
        <v>28</v>
      </c>
      <c r="N31" s="265"/>
      <c r="O31" s="265"/>
      <c r="P31" s="358"/>
      <c r="Q31" s="358"/>
      <c r="R31" s="358"/>
      <c r="S31" s="358"/>
      <c r="T31" s="255"/>
      <c r="U31" s="271"/>
      <c r="V31" s="271"/>
      <c r="W31" s="271"/>
      <c r="X31" s="271"/>
      <c r="Y31" s="271"/>
      <c r="Z31" s="271"/>
      <c r="AA31" s="271"/>
      <c r="AB31" s="271"/>
      <c r="AC31" s="271"/>
      <c r="AD31" s="271"/>
      <c r="AE31" s="271"/>
      <c r="AF31" s="271"/>
      <c r="AG31" s="271"/>
      <c r="AH31" s="294"/>
      <c r="AI31" s="294"/>
      <c r="AJ31" s="296"/>
    </row>
    <row r="32" spans="1:36" s="84" customFormat="1" ht="6" customHeight="1" x14ac:dyDescent="0.35">
      <c r="A32" s="83"/>
      <c r="B32" s="298"/>
      <c r="C32" s="268"/>
      <c r="D32" s="268"/>
      <c r="E32" s="268"/>
      <c r="F32" s="265"/>
      <c r="G32" s="268"/>
      <c r="H32" s="265"/>
      <c r="I32" s="265"/>
      <c r="J32" s="265"/>
      <c r="K32" s="265"/>
      <c r="L32" s="265"/>
      <c r="M32" s="355"/>
      <c r="N32" s="265"/>
      <c r="O32" s="265"/>
      <c r="P32" s="358"/>
      <c r="Q32" s="358"/>
      <c r="R32" s="358"/>
      <c r="S32" s="358"/>
      <c r="T32" s="255"/>
      <c r="U32" s="271"/>
      <c r="V32" s="271"/>
      <c r="W32" s="271"/>
      <c r="X32" s="271"/>
      <c r="Y32" s="271"/>
      <c r="Z32" s="271"/>
      <c r="AA32" s="271"/>
      <c r="AB32" s="271"/>
      <c r="AC32" s="271"/>
      <c r="AD32" s="271"/>
      <c r="AE32" s="271"/>
      <c r="AF32" s="271"/>
      <c r="AG32" s="271"/>
      <c r="AH32" s="294"/>
      <c r="AI32" s="294"/>
      <c r="AJ32" s="296"/>
    </row>
    <row r="33" spans="1:36" s="84" customFormat="1" ht="25" customHeight="1" x14ac:dyDescent="0.35">
      <c r="A33" s="83"/>
      <c r="B33" s="298"/>
      <c r="C33" s="268"/>
      <c r="D33" s="268"/>
      <c r="E33" s="268"/>
      <c r="F33" s="353"/>
      <c r="G33" s="268"/>
      <c r="H33" s="353"/>
      <c r="I33" s="353"/>
      <c r="J33" s="353"/>
      <c r="K33" s="353"/>
      <c r="L33" s="353"/>
      <c r="M33" s="356"/>
      <c r="N33" s="353"/>
      <c r="O33" s="353"/>
      <c r="P33" s="359"/>
      <c r="Q33" s="359"/>
      <c r="R33" s="359"/>
      <c r="S33" s="359"/>
      <c r="T33" s="255"/>
      <c r="U33" s="352"/>
      <c r="V33" s="352"/>
      <c r="W33" s="352"/>
      <c r="X33" s="352"/>
      <c r="Y33" s="352"/>
      <c r="Z33" s="352"/>
      <c r="AA33" s="352"/>
      <c r="AB33" s="352"/>
      <c r="AC33" s="352"/>
      <c r="AD33" s="352"/>
      <c r="AE33" s="352"/>
      <c r="AF33" s="352"/>
      <c r="AG33" s="352"/>
      <c r="AH33" s="294"/>
      <c r="AI33" s="294"/>
      <c r="AJ33" s="296"/>
    </row>
    <row r="34" spans="1:36" s="84" customFormat="1" ht="50.5" customHeight="1" x14ac:dyDescent="0.35">
      <c r="A34" s="83"/>
      <c r="B34" s="298"/>
      <c r="C34" s="268"/>
      <c r="D34" s="268"/>
      <c r="E34" s="268"/>
      <c r="F34" s="268" t="s">
        <v>296</v>
      </c>
      <c r="G34" s="268"/>
      <c r="H34" s="268" t="s">
        <v>93</v>
      </c>
      <c r="I34" s="268" t="s">
        <v>93</v>
      </c>
      <c r="J34" s="85" t="s">
        <v>276</v>
      </c>
      <c r="K34" s="85" t="s">
        <v>277</v>
      </c>
      <c r="L34" s="85" t="s">
        <v>195</v>
      </c>
      <c r="M34" s="86">
        <v>61</v>
      </c>
      <c r="N34" s="268" t="s">
        <v>97</v>
      </c>
      <c r="O34" s="268" t="s">
        <v>113</v>
      </c>
      <c r="P34" s="299" t="s">
        <v>262</v>
      </c>
      <c r="Q34" s="299" t="s">
        <v>263</v>
      </c>
      <c r="R34" s="299" t="s">
        <v>101</v>
      </c>
      <c r="S34" s="299" t="s">
        <v>182</v>
      </c>
      <c r="T34" s="255"/>
      <c r="U34" s="255">
        <f>V34</f>
        <v>2500000</v>
      </c>
      <c r="V34" s="255">
        <v>2500000</v>
      </c>
      <c r="W34" s="255">
        <v>0</v>
      </c>
      <c r="X34" s="255">
        <v>0</v>
      </c>
      <c r="Y34" s="255">
        <v>0</v>
      </c>
      <c r="Z34" s="255">
        <v>0</v>
      </c>
      <c r="AA34" s="255">
        <v>0</v>
      </c>
      <c r="AB34" s="255">
        <v>441177</v>
      </c>
      <c r="AC34" s="255" t="s">
        <v>103</v>
      </c>
      <c r="AD34" s="255">
        <v>0</v>
      </c>
      <c r="AE34" s="255">
        <f>V34</f>
        <v>2500000</v>
      </c>
      <c r="AF34" s="255">
        <v>0</v>
      </c>
      <c r="AG34" s="255"/>
      <c r="AH34" s="294"/>
      <c r="AI34" s="294"/>
      <c r="AJ34" s="296"/>
    </row>
    <row r="35" spans="1:36" s="84" customFormat="1" ht="50.5" customHeight="1" x14ac:dyDescent="0.35">
      <c r="A35" s="83"/>
      <c r="B35" s="298"/>
      <c r="C35" s="268"/>
      <c r="D35" s="268"/>
      <c r="E35" s="268"/>
      <c r="F35" s="268"/>
      <c r="G35" s="268"/>
      <c r="H35" s="268"/>
      <c r="I35" s="268"/>
      <c r="J35" s="85" t="s">
        <v>278</v>
      </c>
      <c r="K35" s="85" t="s">
        <v>279</v>
      </c>
      <c r="L35" s="85" t="s">
        <v>280</v>
      </c>
      <c r="M35" s="86">
        <v>61</v>
      </c>
      <c r="N35" s="268"/>
      <c r="O35" s="286"/>
      <c r="P35" s="299"/>
      <c r="Q35" s="299"/>
      <c r="R35" s="299"/>
      <c r="S35" s="299"/>
      <c r="T35" s="255"/>
      <c r="U35" s="255"/>
      <c r="V35" s="255"/>
      <c r="W35" s="255"/>
      <c r="X35" s="255"/>
      <c r="Y35" s="255"/>
      <c r="Z35" s="255"/>
      <c r="AA35" s="255"/>
      <c r="AB35" s="255"/>
      <c r="AC35" s="255"/>
      <c r="AD35" s="255"/>
      <c r="AE35" s="255"/>
      <c r="AF35" s="255"/>
      <c r="AG35" s="255"/>
      <c r="AH35" s="294"/>
      <c r="AI35" s="294"/>
      <c r="AJ35" s="296"/>
    </row>
    <row r="36" spans="1:36" s="84" customFormat="1" ht="50.5" customHeight="1" x14ac:dyDescent="0.35">
      <c r="A36" s="83"/>
      <c r="B36" s="298"/>
      <c r="C36" s="268"/>
      <c r="D36" s="268"/>
      <c r="E36" s="268"/>
      <c r="F36" s="366" t="s">
        <v>347</v>
      </c>
      <c r="G36" s="268"/>
      <c r="H36" s="366" t="s">
        <v>93</v>
      </c>
      <c r="I36" s="366" t="s">
        <v>93</v>
      </c>
      <c r="J36" s="371" t="s">
        <v>276</v>
      </c>
      <c r="K36" s="371" t="s">
        <v>277</v>
      </c>
      <c r="L36" s="371" t="s">
        <v>195</v>
      </c>
      <c r="M36" s="372">
        <v>50</v>
      </c>
      <c r="N36" s="366" t="s">
        <v>97</v>
      </c>
      <c r="O36" s="366" t="s">
        <v>119</v>
      </c>
      <c r="P36" s="366" t="s">
        <v>262</v>
      </c>
      <c r="Q36" s="366" t="s">
        <v>263</v>
      </c>
      <c r="R36" s="366" t="s">
        <v>101</v>
      </c>
      <c r="S36" s="366" t="s">
        <v>182</v>
      </c>
      <c r="T36" s="255"/>
      <c r="U36" s="379">
        <f>V36</f>
        <v>2916240</v>
      </c>
      <c r="V36" s="379">
        <v>2916240</v>
      </c>
      <c r="W36" s="379">
        <v>0</v>
      </c>
      <c r="X36" s="379">
        <v>0</v>
      </c>
      <c r="Y36" s="379">
        <v>0</v>
      </c>
      <c r="Z36" s="379">
        <v>0</v>
      </c>
      <c r="AA36" s="379">
        <v>0</v>
      </c>
      <c r="AB36" s="379">
        <v>514631</v>
      </c>
      <c r="AC36" s="379" t="s">
        <v>103</v>
      </c>
      <c r="AD36" s="379">
        <v>0</v>
      </c>
      <c r="AE36" s="379">
        <f>V36</f>
        <v>2916240</v>
      </c>
      <c r="AF36" s="379">
        <v>0</v>
      </c>
      <c r="AG36" s="255"/>
      <c r="AH36" s="294"/>
      <c r="AI36" s="294"/>
      <c r="AJ36" s="296"/>
    </row>
    <row r="37" spans="1:36" s="84" customFormat="1" ht="58.5" customHeight="1" thickBot="1" x14ac:dyDescent="0.4">
      <c r="A37" s="83"/>
      <c r="B37" s="276"/>
      <c r="C37" s="269"/>
      <c r="D37" s="269"/>
      <c r="E37" s="269"/>
      <c r="F37" s="367"/>
      <c r="G37" s="269"/>
      <c r="H37" s="367"/>
      <c r="I37" s="367"/>
      <c r="J37" s="373" t="s">
        <v>278</v>
      </c>
      <c r="K37" s="373" t="s">
        <v>279</v>
      </c>
      <c r="L37" s="373" t="s">
        <v>280</v>
      </c>
      <c r="M37" s="374">
        <v>50</v>
      </c>
      <c r="N37" s="367"/>
      <c r="O37" s="375"/>
      <c r="P37" s="367"/>
      <c r="Q37" s="367"/>
      <c r="R37" s="367"/>
      <c r="S37" s="367"/>
      <c r="T37" s="256"/>
      <c r="U37" s="380"/>
      <c r="V37" s="380"/>
      <c r="W37" s="380"/>
      <c r="X37" s="380"/>
      <c r="Y37" s="380"/>
      <c r="Z37" s="380"/>
      <c r="AA37" s="380"/>
      <c r="AB37" s="380"/>
      <c r="AC37" s="380"/>
      <c r="AD37" s="380"/>
      <c r="AE37" s="380"/>
      <c r="AF37" s="380"/>
      <c r="AG37" s="256"/>
      <c r="AH37" s="285"/>
      <c r="AI37" s="285"/>
      <c r="AJ37" s="297"/>
    </row>
    <row r="38" spans="1:36" s="84" customFormat="1" ht="40" customHeight="1" x14ac:dyDescent="0.35">
      <c r="A38" s="83"/>
      <c r="B38" s="381" t="s">
        <v>348</v>
      </c>
      <c r="C38" s="382" t="s">
        <v>311</v>
      </c>
      <c r="D38" s="382" t="s">
        <v>246</v>
      </c>
      <c r="E38" s="382" t="s">
        <v>245</v>
      </c>
      <c r="F38" s="382" t="s">
        <v>304</v>
      </c>
      <c r="G38" s="382" t="s">
        <v>305</v>
      </c>
      <c r="H38" s="382" t="s">
        <v>93</v>
      </c>
      <c r="I38" s="382" t="s">
        <v>93</v>
      </c>
      <c r="J38" s="383" t="s">
        <v>306</v>
      </c>
      <c r="K38" s="383" t="s">
        <v>307</v>
      </c>
      <c r="L38" s="383" t="s">
        <v>280</v>
      </c>
      <c r="M38" s="384">
        <v>45</v>
      </c>
      <c r="N38" s="382" t="s">
        <v>97</v>
      </c>
      <c r="O38" s="382" t="s">
        <v>123</v>
      </c>
      <c r="P38" s="382" t="s">
        <v>262</v>
      </c>
      <c r="Q38" s="382" t="s">
        <v>263</v>
      </c>
      <c r="R38" s="382" t="s">
        <v>101</v>
      </c>
      <c r="S38" s="382" t="s">
        <v>182</v>
      </c>
      <c r="T38" s="385">
        <f>U38</f>
        <v>733125</v>
      </c>
      <c r="U38" s="385">
        <f>V38</f>
        <v>733125</v>
      </c>
      <c r="V38" s="385">
        <v>733125</v>
      </c>
      <c r="W38" s="385">
        <v>0</v>
      </c>
      <c r="X38" s="385">
        <v>0</v>
      </c>
      <c r="Y38" s="385">
        <v>0</v>
      </c>
      <c r="Z38" s="385">
        <v>0</v>
      </c>
      <c r="AA38" s="385">
        <v>0</v>
      </c>
      <c r="AB38" s="385">
        <v>129375</v>
      </c>
      <c r="AC38" s="385" t="s">
        <v>103</v>
      </c>
      <c r="AD38" s="385">
        <v>0</v>
      </c>
      <c r="AE38" s="385">
        <f>V38</f>
        <v>733125</v>
      </c>
      <c r="AF38" s="385">
        <v>0</v>
      </c>
      <c r="AG38" s="385"/>
      <c r="AH38" s="386" t="s">
        <v>264</v>
      </c>
      <c r="AI38" s="386" t="s">
        <v>265</v>
      </c>
      <c r="AJ38" s="387">
        <v>45454</v>
      </c>
    </row>
    <row r="39" spans="1:36" s="84" customFormat="1" ht="43" customHeight="1" thickBot="1" x14ac:dyDescent="0.4">
      <c r="A39" s="83"/>
      <c r="B39" s="388"/>
      <c r="C39" s="367"/>
      <c r="D39" s="367"/>
      <c r="E39" s="367"/>
      <c r="F39" s="367"/>
      <c r="G39" s="367"/>
      <c r="H39" s="367"/>
      <c r="I39" s="367"/>
      <c r="J39" s="373" t="s">
        <v>308</v>
      </c>
      <c r="K39" s="373" t="s">
        <v>309</v>
      </c>
      <c r="L39" s="373" t="s">
        <v>106</v>
      </c>
      <c r="M39" s="374">
        <v>45</v>
      </c>
      <c r="N39" s="367"/>
      <c r="O39" s="367"/>
      <c r="P39" s="367"/>
      <c r="Q39" s="367"/>
      <c r="R39" s="367"/>
      <c r="S39" s="367"/>
      <c r="T39" s="380"/>
      <c r="U39" s="380"/>
      <c r="V39" s="380"/>
      <c r="W39" s="380"/>
      <c r="X39" s="380"/>
      <c r="Y39" s="380"/>
      <c r="Z39" s="380"/>
      <c r="AA39" s="380"/>
      <c r="AB39" s="380"/>
      <c r="AC39" s="380"/>
      <c r="AD39" s="380"/>
      <c r="AE39" s="380"/>
      <c r="AF39" s="380"/>
      <c r="AG39" s="380"/>
      <c r="AH39" s="389"/>
      <c r="AI39" s="389"/>
      <c r="AJ39" s="390"/>
    </row>
    <row r="40" spans="1:36" s="84" customFormat="1" ht="9.5" customHeight="1" x14ac:dyDescent="0.35">
      <c r="A40" s="83"/>
      <c r="B40" s="275" t="s">
        <v>302</v>
      </c>
      <c r="C40" s="267" t="s">
        <v>312</v>
      </c>
      <c r="D40" s="267" t="s">
        <v>246</v>
      </c>
      <c r="E40" s="267" t="s">
        <v>245</v>
      </c>
      <c r="F40" s="267" t="s">
        <v>286</v>
      </c>
      <c r="G40" s="267" t="s">
        <v>247</v>
      </c>
      <c r="H40" s="267" t="s">
        <v>93</v>
      </c>
      <c r="I40" s="267" t="s">
        <v>93</v>
      </c>
      <c r="J40" s="267" t="s">
        <v>276</v>
      </c>
      <c r="K40" s="267" t="s">
        <v>277</v>
      </c>
      <c r="L40" s="267" t="s">
        <v>195</v>
      </c>
      <c r="M40" s="293">
        <v>45</v>
      </c>
      <c r="N40" s="267" t="s">
        <v>97</v>
      </c>
      <c r="O40" s="267" t="s">
        <v>98</v>
      </c>
      <c r="P40" s="267" t="s">
        <v>262</v>
      </c>
      <c r="Q40" s="267" t="s">
        <v>263</v>
      </c>
      <c r="R40" s="267" t="s">
        <v>101</v>
      </c>
      <c r="S40" s="267" t="s">
        <v>182</v>
      </c>
      <c r="T40" s="254">
        <f>U44+U40</f>
        <v>2232000</v>
      </c>
      <c r="U40" s="254">
        <f>V40</f>
        <v>2079000</v>
      </c>
      <c r="V40" s="254">
        <v>2079000</v>
      </c>
      <c r="W40" s="254">
        <v>0</v>
      </c>
      <c r="X40" s="254">
        <v>0</v>
      </c>
      <c r="Y40" s="254">
        <v>0</v>
      </c>
      <c r="Z40" s="254">
        <v>0</v>
      </c>
      <c r="AA40" s="254">
        <v>0</v>
      </c>
      <c r="AB40" s="254">
        <v>366883</v>
      </c>
      <c r="AC40" s="254" t="s">
        <v>103</v>
      </c>
      <c r="AD40" s="254">
        <v>0</v>
      </c>
      <c r="AE40" s="254">
        <f>V40</f>
        <v>2079000</v>
      </c>
      <c r="AF40" s="254">
        <v>0</v>
      </c>
      <c r="AG40" s="254"/>
      <c r="AH40" s="259" t="s">
        <v>314</v>
      </c>
      <c r="AI40" s="259" t="s">
        <v>315</v>
      </c>
      <c r="AJ40" s="287">
        <v>45545</v>
      </c>
    </row>
    <row r="41" spans="1:36" s="84" customFormat="1" ht="33" customHeight="1" x14ac:dyDescent="0.35">
      <c r="A41" s="83"/>
      <c r="B41" s="298"/>
      <c r="C41" s="268"/>
      <c r="D41" s="268"/>
      <c r="E41" s="268"/>
      <c r="F41" s="268"/>
      <c r="G41" s="268"/>
      <c r="H41" s="268"/>
      <c r="I41" s="268"/>
      <c r="J41" s="268"/>
      <c r="K41" s="268"/>
      <c r="L41" s="268"/>
      <c r="M41" s="286"/>
      <c r="N41" s="268"/>
      <c r="O41" s="268"/>
      <c r="P41" s="268"/>
      <c r="Q41" s="268"/>
      <c r="R41" s="268"/>
      <c r="S41" s="268"/>
      <c r="T41" s="255"/>
      <c r="U41" s="255"/>
      <c r="V41" s="255"/>
      <c r="W41" s="255"/>
      <c r="X41" s="255"/>
      <c r="Y41" s="255"/>
      <c r="Z41" s="255"/>
      <c r="AA41" s="255"/>
      <c r="AB41" s="255"/>
      <c r="AC41" s="255"/>
      <c r="AD41" s="255"/>
      <c r="AE41" s="255"/>
      <c r="AF41" s="255"/>
      <c r="AG41" s="255"/>
      <c r="AH41" s="273"/>
      <c r="AI41" s="273"/>
      <c r="AJ41" s="288"/>
    </row>
    <row r="42" spans="1:36" s="84" customFormat="1" ht="0.5" customHeight="1" x14ac:dyDescent="0.35">
      <c r="A42" s="83"/>
      <c r="B42" s="298"/>
      <c r="C42" s="268"/>
      <c r="D42" s="268"/>
      <c r="E42" s="268"/>
      <c r="F42" s="268"/>
      <c r="G42" s="268"/>
      <c r="H42" s="268"/>
      <c r="I42" s="268"/>
      <c r="J42" s="268"/>
      <c r="K42" s="268"/>
      <c r="L42" s="268"/>
      <c r="M42" s="286"/>
      <c r="N42" s="268"/>
      <c r="O42" s="268"/>
      <c r="P42" s="268"/>
      <c r="Q42" s="268"/>
      <c r="R42" s="268"/>
      <c r="S42" s="268"/>
      <c r="T42" s="255"/>
      <c r="U42" s="255"/>
      <c r="V42" s="255"/>
      <c r="W42" s="255"/>
      <c r="X42" s="255"/>
      <c r="Y42" s="255"/>
      <c r="Z42" s="255"/>
      <c r="AA42" s="255"/>
      <c r="AB42" s="255"/>
      <c r="AC42" s="255"/>
      <c r="AD42" s="255"/>
      <c r="AE42" s="255"/>
      <c r="AF42" s="255"/>
      <c r="AG42" s="255"/>
      <c r="AH42" s="273"/>
      <c r="AI42" s="273"/>
      <c r="AJ42" s="288"/>
    </row>
    <row r="43" spans="1:36" s="84" customFormat="1" ht="50.5" customHeight="1" x14ac:dyDescent="0.35">
      <c r="A43" s="83"/>
      <c r="B43" s="298"/>
      <c r="C43" s="268"/>
      <c r="D43" s="268"/>
      <c r="E43" s="268"/>
      <c r="F43" s="268"/>
      <c r="G43" s="268"/>
      <c r="H43" s="268"/>
      <c r="I43" s="268"/>
      <c r="J43" s="85" t="s">
        <v>278</v>
      </c>
      <c r="K43" s="85" t="s">
        <v>279</v>
      </c>
      <c r="L43" s="85" t="s">
        <v>280</v>
      </c>
      <c r="M43" s="86">
        <v>45</v>
      </c>
      <c r="N43" s="268"/>
      <c r="O43" s="268"/>
      <c r="P43" s="268"/>
      <c r="Q43" s="268"/>
      <c r="R43" s="268"/>
      <c r="S43" s="268"/>
      <c r="T43" s="255"/>
      <c r="U43" s="255"/>
      <c r="V43" s="255"/>
      <c r="W43" s="255"/>
      <c r="X43" s="255"/>
      <c r="Y43" s="255"/>
      <c r="Z43" s="255"/>
      <c r="AA43" s="255"/>
      <c r="AB43" s="255"/>
      <c r="AC43" s="255"/>
      <c r="AD43" s="255"/>
      <c r="AE43" s="255"/>
      <c r="AF43" s="255"/>
      <c r="AG43" s="255"/>
      <c r="AH43" s="273"/>
      <c r="AI43" s="273"/>
      <c r="AJ43" s="288"/>
    </row>
    <row r="44" spans="1:36" s="84" customFormat="1" ht="50.5" customHeight="1" x14ac:dyDescent="0.35">
      <c r="A44" s="83"/>
      <c r="B44" s="298"/>
      <c r="C44" s="268"/>
      <c r="D44" s="268"/>
      <c r="E44" s="268"/>
      <c r="F44" s="268" t="s">
        <v>284</v>
      </c>
      <c r="G44" s="268"/>
      <c r="H44" s="268" t="s">
        <v>93</v>
      </c>
      <c r="I44" s="268" t="s">
        <v>93</v>
      </c>
      <c r="J44" s="85" t="s">
        <v>276</v>
      </c>
      <c r="K44" s="85" t="s">
        <v>277</v>
      </c>
      <c r="L44" s="85" t="s">
        <v>195</v>
      </c>
      <c r="M44" s="86">
        <v>4</v>
      </c>
      <c r="N44" s="268" t="s">
        <v>97</v>
      </c>
      <c r="O44" s="268" t="s">
        <v>290</v>
      </c>
      <c r="P44" s="268" t="s">
        <v>262</v>
      </c>
      <c r="Q44" s="268" t="s">
        <v>263</v>
      </c>
      <c r="R44" s="268" t="s">
        <v>101</v>
      </c>
      <c r="S44" s="268" t="s">
        <v>182</v>
      </c>
      <c r="T44" s="255"/>
      <c r="U44" s="255">
        <f>V44</f>
        <v>153000</v>
      </c>
      <c r="V44" s="255">
        <v>153000</v>
      </c>
      <c r="W44" s="255">
        <v>0</v>
      </c>
      <c r="X44" s="255">
        <v>0</v>
      </c>
      <c r="Y44" s="255">
        <v>0</v>
      </c>
      <c r="Z44" s="255">
        <v>0</v>
      </c>
      <c r="AA44" s="255">
        <v>0</v>
      </c>
      <c r="AB44" s="255">
        <v>27000</v>
      </c>
      <c r="AC44" s="255" t="s">
        <v>103</v>
      </c>
      <c r="AD44" s="255">
        <v>0</v>
      </c>
      <c r="AE44" s="255">
        <f>V44</f>
        <v>153000</v>
      </c>
      <c r="AF44" s="255">
        <v>0</v>
      </c>
      <c r="AG44" s="255"/>
      <c r="AH44" s="273"/>
      <c r="AI44" s="273"/>
      <c r="AJ44" s="288"/>
    </row>
    <row r="45" spans="1:36" s="84" customFormat="1" ht="50.5" customHeight="1" thickBot="1" x14ac:dyDescent="0.4">
      <c r="A45" s="83"/>
      <c r="B45" s="276"/>
      <c r="C45" s="269"/>
      <c r="D45" s="269"/>
      <c r="E45" s="269"/>
      <c r="F45" s="269"/>
      <c r="G45" s="269"/>
      <c r="H45" s="269"/>
      <c r="I45" s="269"/>
      <c r="J45" s="87" t="s">
        <v>278</v>
      </c>
      <c r="K45" s="87" t="s">
        <v>279</v>
      </c>
      <c r="L45" s="87" t="s">
        <v>280</v>
      </c>
      <c r="M45" s="88">
        <v>4</v>
      </c>
      <c r="N45" s="269"/>
      <c r="O45" s="281"/>
      <c r="P45" s="269"/>
      <c r="Q45" s="269"/>
      <c r="R45" s="269"/>
      <c r="S45" s="269"/>
      <c r="T45" s="256"/>
      <c r="U45" s="256"/>
      <c r="V45" s="256"/>
      <c r="W45" s="256"/>
      <c r="X45" s="256"/>
      <c r="Y45" s="256"/>
      <c r="Z45" s="256"/>
      <c r="AA45" s="256"/>
      <c r="AB45" s="256"/>
      <c r="AC45" s="256"/>
      <c r="AD45" s="256"/>
      <c r="AE45" s="256"/>
      <c r="AF45" s="256"/>
      <c r="AG45" s="256"/>
      <c r="AH45" s="260"/>
      <c r="AI45" s="260"/>
      <c r="AJ45" s="289"/>
    </row>
    <row r="46" spans="1:36" s="91" customFormat="1" ht="50.5" customHeight="1" x14ac:dyDescent="0.35">
      <c r="A46" s="83"/>
      <c r="B46" s="275" t="s">
        <v>310</v>
      </c>
      <c r="C46" s="267" t="s">
        <v>303</v>
      </c>
      <c r="D46" s="267" t="s">
        <v>246</v>
      </c>
      <c r="E46" s="267" t="s">
        <v>245</v>
      </c>
      <c r="F46" s="267" t="s">
        <v>318</v>
      </c>
      <c r="G46" s="267" t="s">
        <v>247</v>
      </c>
      <c r="H46" s="267" t="s">
        <v>93</v>
      </c>
      <c r="I46" s="267" t="s">
        <v>93</v>
      </c>
      <c r="J46" s="89" t="s">
        <v>298</v>
      </c>
      <c r="K46" s="89" t="s">
        <v>299</v>
      </c>
      <c r="L46" s="89" t="s">
        <v>195</v>
      </c>
      <c r="M46" s="90">
        <v>100</v>
      </c>
      <c r="N46" s="267" t="s">
        <v>97</v>
      </c>
      <c r="O46" s="267" t="s">
        <v>125</v>
      </c>
      <c r="P46" s="267" t="s">
        <v>262</v>
      </c>
      <c r="Q46" s="267" t="s">
        <v>263</v>
      </c>
      <c r="R46" s="267" t="s">
        <v>101</v>
      </c>
      <c r="S46" s="267" t="s">
        <v>182</v>
      </c>
      <c r="T46" s="254">
        <f>U46+U48</f>
        <v>1482603</v>
      </c>
      <c r="U46" s="254">
        <f>V46</f>
        <v>700000</v>
      </c>
      <c r="V46" s="254">
        <v>700000</v>
      </c>
      <c r="W46" s="254">
        <v>0</v>
      </c>
      <c r="X46" s="254">
        <v>0</v>
      </c>
      <c r="Y46" s="254">
        <v>0</v>
      </c>
      <c r="Z46" s="254">
        <v>0</v>
      </c>
      <c r="AA46" s="254">
        <v>0</v>
      </c>
      <c r="AB46" s="254">
        <v>300000</v>
      </c>
      <c r="AC46" s="254" t="s">
        <v>103</v>
      </c>
      <c r="AD46" s="254">
        <v>0</v>
      </c>
      <c r="AE46" s="254">
        <f>V46</f>
        <v>700000</v>
      </c>
      <c r="AF46" s="254">
        <v>0</v>
      </c>
      <c r="AG46" s="254"/>
      <c r="AH46" s="290" t="s">
        <v>314</v>
      </c>
      <c r="AI46" s="259" t="s">
        <v>315</v>
      </c>
      <c r="AJ46" s="287">
        <v>45545</v>
      </c>
    </row>
    <row r="47" spans="1:36" s="91" customFormat="1" ht="50.5" customHeight="1" x14ac:dyDescent="0.35">
      <c r="A47" s="83"/>
      <c r="B47" s="298"/>
      <c r="C47" s="268"/>
      <c r="D47" s="268"/>
      <c r="E47" s="268"/>
      <c r="F47" s="268"/>
      <c r="G47" s="268"/>
      <c r="H47" s="268"/>
      <c r="I47" s="268"/>
      <c r="J47" s="85" t="s">
        <v>300</v>
      </c>
      <c r="K47" s="85" t="s">
        <v>301</v>
      </c>
      <c r="L47" s="85" t="s">
        <v>280</v>
      </c>
      <c r="M47" s="86">
        <v>100</v>
      </c>
      <c r="N47" s="268"/>
      <c r="O47" s="286"/>
      <c r="P47" s="268"/>
      <c r="Q47" s="268"/>
      <c r="R47" s="268"/>
      <c r="S47" s="268"/>
      <c r="T47" s="255"/>
      <c r="U47" s="255"/>
      <c r="V47" s="255"/>
      <c r="W47" s="255"/>
      <c r="X47" s="255"/>
      <c r="Y47" s="255"/>
      <c r="Z47" s="255"/>
      <c r="AA47" s="255"/>
      <c r="AB47" s="255"/>
      <c r="AC47" s="255"/>
      <c r="AD47" s="255"/>
      <c r="AE47" s="255"/>
      <c r="AF47" s="255"/>
      <c r="AG47" s="255"/>
      <c r="AH47" s="291"/>
      <c r="AI47" s="273"/>
      <c r="AJ47" s="288"/>
    </row>
    <row r="48" spans="1:36" s="91" customFormat="1" ht="44" customHeight="1" x14ac:dyDescent="0.35">
      <c r="A48" s="83"/>
      <c r="B48" s="298"/>
      <c r="C48" s="268"/>
      <c r="D48" s="268"/>
      <c r="E48" s="268"/>
      <c r="F48" s="268" t="s">
        <v>297</v>
      </c>
      <c r="G48" s="268"/>
      <c r="H48" s="268" t="s">
        <v>93</v>
      </c>
      <c r="I48" s="268" t="s">
        <v>93</v>
      </c>
      <c r="J48" s="85" t="s">
        <v>298</v>
      </c>
      <c r="K48" s="85" t="s">
        <v>299</v>
      </c>
      <c r="L48" s="85" t="s">
        <v>195</v>
      </c>
      <c r="M48" s="86">
        <v>55</v>
      </c>
      <c r="N48" s="268" t="s">
        <v>97</v>
      </c>
      <c r="O48" s="268" t="s">
        <v>98</v>
      </c>
      <c r="P48" s="268" t="s">
        <v>262</v>
      </c>
      <c r="Q48" s="268" t="s">
        <v>263</v>
      </c>
      <c r="R48" s="268" t="s">
        <v>101</v>
      </c>
      <c r="S48" s="268" t="s">
        <v>182</v>
      </c>
      <c r="T48" s="255"/>
      <c r="U48" s="255">
        <f>V48</f>
        <v>782603</v>
      </c>
      <c r="V48" s="255">
        <v>782603</v>
      </c>
      <c r="W48" s="255">
        <v>0</v>
      </c>
      <c r="X48" s="255">
        <v>0</v>
      </c>
      <c r="Y48" s="255">
        <v>0</v>
      </c>
      <c r="Z48" s="255">
        <v>0</v>
      </c>
      <c r="AA48" s="255">
        <v>0</v>
      </c>
      <c r="AB48" s="255">
        <v>138107</v>
      </c>
      <c r="AC48" s="255" t="s">
        <v>103</v>
      </c>
      <c r="AD48" s="255">
        <v>0</v>
      </c>
      <c r="AE48" s="255">
        <f>V48</f>
        <v>782603</v>
      </c>
      <c r="AF48" s="255">
        <v>0</v>
      </c>
      <c r="AG48" s="255"/>
      <c r="AH48" s="291"/>
      <c r="AI48" s="273"/>
      <c r="AJ48" s="288"/>
    </row>
    <row r="49" spans="1:36" s="91" customFormat="1" ht="50.5" customHeight="1" thickBot="1" x14ac:dyDescent="0.4">
      <c r="A49" s="83"/>
      <c r="B49" s="276"/>
      <c r="C49" s="269"/>
      <c r="D49" s="269"/>
      <c r="E49" s="269"/>
      <c r="F49" s="269"/>
      <c r="G49" s="269"/>
      <c r="H49" s="269"/>
      <c r="I49" s="269"/>
      <c r="J49" s="87" t="s">
        <v>300</v>
      </c>
      <c r="K49" s="87" t="s">
        <v>301</v>
      </c>
      <c r="L49" s="87" t="s">
        <v>280</v>
      </c>
      <c r="M49" s="88">
        <v>55</v>
      </c>
      <c r="N49" s="269"/>
      <c r="O49" s="269"/>
      <c r="P49" s="269"/>
      <c r="Q49" s="269"/>
      <c r="R49" s="269"/>
      <c r="S49" s="269"/>
      <c r="T49" s="256"/>
      <c r="U49" s="256"/>
      <c r="V49" s="256"/>
      <c r="W49" s="256"/>
      <c r="X49" s="256"/>
      <c r="Y49" s="256"/>
      <c r="Z49" s="256"/>
      <c r="AA49" s="256"/>
      <c r="AB49" s="256"/>
      <c r="AC49" s="256"/>
      <c r="AD49" s="256"/>
      <c r="AE49" s="256"/>
      <c r="AF49" s="256"/>
      <c r="AG49" s="256"/>
      <c r="AH49" s="292"/>
      <c r="AI49" s="260"/>
      <c r="AJ49" s="289"/>
    </row>
    <row r="50" spans="1:36" s="91" customFormat="1" ht="50.5" customHeight="1" x14ac:dyDescent="0.35">
      <c r="A50" s="83"/>
      <c r="B50" s="261" t="s">
        <v>316</v>
      </c>
      <c r="C50" s="264" t="s">
        <v>317</v>
      </c>
      <c r="D50" s="267" t="s">
        <v>246</v>
      </c>
      <c r="E50" s="267" t="s">
        <v>245</v>
      </c>
      <c r="F50" s="264" t="s">
        <v>325</v>
      </c>
      <c r="G50" s="264" t="s">
        <v>247</v>
      </c>
      <c r="H50" s="264" t="s">
        <v>93</v>
      </c>
      <c r="I50" s="264" t="s">
        <v>93</v>
      </c>
      <c r="J50" s="89" t="s">
        <v>298</v>
      </c>
      <c r="K50" s="89" t="s">
        <v>299</v>
      </c>
      <c r="L50" s="89" t="s">
        <v>195</v>
      </c>
      <c r="M50" s="90">
        <v>20</v>
      </c>
      <c r="N50" s="267" t="s">
        <v>97</v>
      </c>
      <c r="O50" s="267" t="s">
        <v>290</v>
      </c>
      <c r="P50" s="267" t="s">
        <v>262</v>
      </c>
      <c r="Q50" s="267" t="s">
        <v>263</v>
      </c>
      <c r="R50" s="267" t="s">
        <v>101</v>
      </c>
      <c r="S50" s="267" t="s">
        <v>182</v>
      </c>
      <c r="T50" s="270">
        <f>U50</f>
        <v>595000</v>
      </c>
      <c r="U50" s="270">
        <f>V50</f>
        <v>595000</v>
      </c>
      <c r="V50" s="270">
        <v>595000</v>
      </c>
      <c r="W50" s="270">
        <v>0</v>
      </c>
      <c r="X50" s="270">
        <v>0</v>
      </c>
      <c r="Y50" s="270">
        <v>0</v>
      </c>
      <c r="Z50" s="270">
        <v>0</v>
      </c>
      <c r="AA50" s="270">
        <v>0</v>
      </c>
      <c r="AB50" s="270">
        <v>105000</v>
      </c>
      <c r="AC50" s="270" t="s">
        <v>103</v>
      </c>
      <c r="AD50" s="270">
        <v>0</v>
      </c>
      <c r="AE50" s="270">
        <f>V50</f>
        <v>595000</v>
      </c>
      <c r="AF50" s="270">
        <v>0</v>
      </c>
      <c r="AG50" s="270"/>
      <c r="AH50" s="259" t="s">
        <v>322</v>
      </c>
      <c r="AI50" s="259" t="s">
        <v>326</v>
      </c>
      <c r="AJ50" s="257"/>
    </row>
    <row r="51" spans="1:36" s="91" customFormat="1" ht="50.5" customHeight="1" thickBot="1" x14ac:dyDescent="0.4">
      <c r="A51" s="83"/>
      <c r="B51" s="263"/>
      <c r="C51" s="266"/>
      <c r="D51" s="269"/>
      <c r="E51" s="269"/>
      <c r="F51" s="266"/>
      <c r="G51" s="266"/>
      <c r="H51" s="266"/>
      <c r="I51" s="266"/>
      <c r="J51" s="87" t="s">
        <v>300</v>
      </c>
      <c r="K51" s="87" t="s">
        <v>301</v>
      </c>
      <c r="L51" s="87" t="s">
        <v>280</v>
      </c>
      <c r="M51" s="88">
        <v>20</v>
      </c>
      <c r="N51" s="269"/>
      <c r="O51" s="281"/>
      <c r="P51" s="269"/>
      <c r="Q51" s="269"/>
      <c r="R51" s="269"/>
      <c r="S51" s="269"/>
      <c r="T51" s="272"/>
      <c r="U51" s="272"/>
      <c r="V51" s="272"/>
      <c r="W51" s="272"/>
      <c r="X51" s="272"/>
      <c r="Y51" s="272"/>
      <c r="Z51" s="272"/>
      <c r="AA51" s="272"/>
      <c r="AB51" s="272"/>
      <c r="AC51" s="272"/>
      <c r="AD51" s="272"/>
      <c r="AE51" s="272"/>
      <c r="AF51" s="272"/>
      <c r="AG51" s="272"/>
      <c r="AH51" s="260"/>
      <c r="AI51" s="260"/>
      <c r="AJ51" s="258"/>
    </row>
    <row r="52" spans="1:36" s="84" customFormat="1" ht="50.5" customHeight="1" x14ac:dyDescent="0.35">
      <c r="A52" s="83"/>
      <c r="B52" s="261" t="s">
        <v>319</v>
      </c>
      <c r="C52" s="264" t="s">
        <v>341</v>
      </c>
      <c r="D52" s="264" t="s">
        <v>246</v>
      </c>
      <c r="E52" s="264" t="s">
        <v>245</v>
      </c>
      <c r="F52" s="264" t="s">
        <v>313</v>
      </c>
      <c r="G52" s="264" t="s">
        <v>247</v>
      </c>
      <c r="H52" s="264" t="s">
        <v>93</v>
      </c>
      <c r="I52" s="264" t="s">
        <v>93</v>
      </c>
      <c r="J52" s="89" t="s">
        <v>276</v>
      </c>
      <c r="K52" s="89" t="s">
        <v>277</v>
      </c>
      <c r="L52" s="89" t="s">
        <v>195</v>
      </c>
      <c r="M52" s="90">
        <v>20</v>
      </c>
      <c r="N52" s="267" t="s">
        <v>97</v>
      </c>
      <c r="O52" s="267" t="s">
        <v>129</v>
      </c>
      <c r="P52" s="267" t="s">
        <v>262</v>
      </c>
      <c r="Q52" s="267" t="s">
        <v>263</v>
      </c>
      <c r="R52" s="267" t="s">
        <v>101</v>
      </c>
      <c r="S52" s="267" t="s">
        <v>182</v>
      </c>
      <c r="T52" s="270">
        <f>U52</f>
        <v>2125000</v>
      </c>
      <c r="U52" s="254">
        <f>V52</f>
        <v>2125000</v>
      </c>
      <c r="V52" s="254">
        <v>2125000</v>
      </c>
      <c r="W52" s="254">
        <v>0</v>
      </c>
      <c r="X52" s="254">
        <v>0</v>
      </c>
      <c r="Y52" s="254">
        <v>0</v>
      </c>
      <c r="Z52" s="254">
        <v>0</v>
      </c>
      <c r="AA52" s="254">
        <v>0</v>
      </c>
      <c r="AB52" s="254">
        <v>375000</v>
      </c>
      <c r="AC52" s="254" t="s">
        <v>103</v>
      </c>
      <c r="AD52" s="254">
        <v>0</v>
      </c>
      <c r="AE52" s="254">
        <f>V52</f>
        <v>2125000</v>
      </c>
      <c r="AF52" s="254">
        <v>0</v>
      </c>
      <c r="AG52" s="270"/>
      <c r="AH52" s="259" t="s">
        <v>338</v>
      </c>
      <c r="AI52" s="259" t="s">
        <v>339</v>
      </c>
      <c r="AJ52" s="257"/>
    </row>
    <row r="53" spans="1:36" s="84" customFormat="1" ht="50.5" customHeight="1" x14ac:dyDescent="0.35">
      <c r="A53" s="83"/>
      <c r="B53" s="262"/>
      <c r="C53" s="265"/>
      <c r="D53" s="265"/>
      <c r="E53" s="265"/>
      <c r="F53" s="265"/>
      <c r="G53" s="265"/>
      <c r="H53" s="265"/>
      <c r="I53" s="265"/>
      <c r="J53" s="85" t="s">
        <v>278</v>
      </c>
      <c r="K53" s="85" t="s">
        <v>279</v>
      </c>
      <c r="L53" s="85" t="s">
        <v>280</v>
      </c>
      <c r="M53" s="86">
        <v>20</v>
      </c>
      <c r="N53" s="268"/>
      <c r="O53" s="268"/>
      <c r="P53" s="268"/>
      <c r="Q53" s="268"/>
      <c r="R53" s="268"/>
      <c r="S53" s="268"/>
      <c r="T53" s="271"/>
      <c r="U53" s="255"/>
      <c r="V53" s="255"/>
      <c r="W53" s="255"/>
      <c r="X53" s="255"/>
      <c r="Y53" s="255"/>
      <c r="Z53" s="255"/>
      <c r="AA53" s="255"/>
      <c r="AB53" s="255"/>
      <c r="AC53" s="255"/>
      <c r="AD53" s="255"/>
      <c r="AE53" s="255"/>
      <c r="AF53" s="255"/>
      <c r="AG53" s="271"/>
      <c r="AH53" s="273"/>
      <c r="AI53" s="273"/>
      <c r="AJ53" s="274"/>
    </row>
    <row r="54" spans="1:36" s="84" customFormat="1" ht="50.5" customHeight="1" x14ac:dyDescent="0.35">
      <c r="A54" s="83"/>
      <c r="B54" s="262"/>
      <c r="C54" s="265"/>
      <c r="D54" s="265"/>
      <c r="E54" s="265"/>
      <c r="F54" s="265"/>
      <c r="G54" s="265"/>
      <c r="H54" s="265"/>
      <c r="I54" s="265"/>
      <c r="J54" s="95" t="s">
        <v>298</v>
      </c>
      <c r="K54" s="95" t="s">
        <v>299</v>
      </c>
      <c r="L54" s="95" t="s">
        <v>195</v>
      </c>
      <c r="M54" s="96">
        <v>20</v>
      </c>
      <c r="N54" s="268"/>
      <c r="O54" s="268"/>
      <c r="P54" s="268"/>
      <c r="Q54" s="268"/>
      <c r="R54" s="268"/>
      <c r="S54" s="268"/>
      <c r="T54" s="271"/>
      <c r="U54" s="255"/>
      <c r="V54" s="255"/>
      <c r="W54" s="255"/>
      <c r="X54" s="255"/>
      <c r="Y54" s="255"/>
      <c r="Z54" s="255"/>
      <c r="AA54" s="255"/>
      <c r="AB54" s="255"/>
      <c r="AC54" s="255"/>
      <c r="AD54" s="255"/>
      <c r="AE54" s="255"/>
      <c r="AF54" s="255"/>
      <c r="AG54" s="271"/>
      <c r="AH54" s="273"/>
      <c r="AI54" s="273"/>
      <c r="AJ54" s="274"/>
    </row>
    <row r="55" spans="1:36" s="84" customFormat="1" ht="62" customHeight="1" thickBot="1" x14ac:dyDescent="0.4">
      <c r="A55" s="83"/>
      <c r="B55" s="263"/>
      <c r="C55" s="266"/>
      <c r="D55" s="266"/>
      <c r="E55" s="266"/>
      <c r="F55" s="266"/>
      <c r="G55" s="266"/>
      <c r="H55" s="266"/>
      <c r="I55" s="266"/>
      <c r="J55" s="94" t="s">
        <v>300</v>
      </c>
      <c r="K55" s="94" t="s">
        <v>301</v>
      </c>
      <c r="L55" s="94" t="s">
        <v>280</v>
      </c>
      <c r="M55" s="97">
        <v>20</v>
      </c>
      <c r="N55" s="269"/>
      <c r="O55" s="269"/>
      <c r="P55" s="269"/>
      <c r="Q55" s="269"/>
      <c r="R55" s="269"/>
      <c r="S55" s="269"/>
      <c r="T55" s="272"/>
      <c r="U55" s="256"/>
      <c r="V55" s="256"/>
      <c r="W55" s="256"/>
      <c r="X55" s="256"/>
      <c r="Y55" s="256"/>
      <c r="Z55" s="256"/>
      <c r="AA55" s="256"/>
      <c r="AB55" s="256"/>
      <c r="AC55" s="256"/>
      <c r="AD55" s="256"/>
      <c r="AE55" s="256"/>
      <c r="AF55" s="256"/>
      <c r="AG55" s="272"/>
      <c r="AH55" s="260"/>
      <c r="AI55" s="260"/>
      <c r="AJ55" s="258"/>
    </row>
    <row r="56" spans="1:36" s="84" customFormat="1" ht="50.5" customHeight="1" x14ac:dyDescent="0.35">
      <c r="A56" s="83"/>
      <c r="B56" s="275" t="s">
        <v>323</v>
      </c>
      <c r="C56" s="267" t="s">
        <v>320</v>
      </c>
      <c r="D56" s="267" t="s">
        <v>246</v>
      </c>
      <c r="E56" s="267" t="s">
        <v>245</v>
      </c>
      <c r="F56" s="267" t="s">
        <v>321</v>
      </c>
      <c r="G56" s="267" t="s">
        <v>247</v>
      </c>
      <c r="H56" s="267" t="s">
        <v>93</v>
      </c>
      <c r="I56" s="267" t="s">
        <v>93</v>
      </c>
      <c r="J56" s="89" t="s">
        <v>276</v>
      </c>
      <c r="K56" s="89" t="s">
        <v>277</v>
      </c>
      <c r="L56" s="89" t="s">
        <v>195</v>
      </c>
      <c r="M56" s="90">
        <v>10</v>
      </c>
      <c r="N56" s="267" t="s">
        <v>97</v>
      </c>
      <c r="O56" s="267" t="s">
        <v>290</v>
      </c>
      <c r="P56" s="277" t="s">
        <v>262</v>
      </c>
      <c r="Q56" s="277" t="s">
        <v>263</v>
      </c>
      <c r="R56" s="277" t="s">
        <v>101</v>
      </c>
      <c r="S56" s="277" t="s">
        <v>182</v>
      </c>
      <c r="T56" s="254">
        <f>U56</f>
        <v>850000</v>
      </c>
      <c r="U56" s="254">
        <f>V56</f>
        <v>850000</v>
      </c>
      <c r="V56" s="254">
        <v>850000</v>
      </c>
      <c r="W56" s="254">
        <v>0</v>
      </c>
      <c r="X56" s="254">
        <v>0</v>
      </c>
      <c r="Y56" s="254">
        <v>0</v>
      </c>
      <c r="Z56" s="254">
        <v>0</v>
      </c>
      <c r="AA56" s="254">
        <v>0</v>
      </c>
      <c r="AB56" s="254">
        <v>150000</v>
      </c>
      <c r="AC56" s="254" t="s">
        <v>103</v>
      </c>
      <c r="AD56" s="254">
        <v>0</v>
      </c>
      <c r="AE56" s="254">
        <f>V56</f>
        <v>850000</v>
      </c>
      <c r="AF56" s="254">
        <v>0</v>
      </c>
      <c r="AG56" s="254"/>
      <c r="AH56" s="284" t="s">
        <v>326</v>
      </c>
      <c r="AI56" s="284" t="s">
        <v>336</v>
      </c>
      <c r="AJ56" s="282"/>
    </row>
    <row r="57" spans="1:36" s="84" customFormat="1" ht="50.5" customHeight="1" thickBot="1" x14ac:dyDescent="0.4">
      <c r="A57" s="83"/>
      <c r="B57" s="276"/>
      <c r="C57" s="269"/>
      <c r="D57" s="269"/>
      <c r="E57" s="269"/>
      <c r="F57" s="269"/>
      <c r="G57" s="269"/>
      <c r="H57" s="269"/>
      <c r="I57" s="269"/>
      <c r="J57" s="87" t="s">
        <v>278</v>
      </c>
      <c r="K57" s="87" t="s">
        <v>279</v>
      </c>
      <c r="L57" s="87" t="s">
        <v>280</v>
      </c>
      <c r="M57" s="88">
        <v>10</v>
      </c>
      <c r="N57" s="269"/>
      <c r="O57" s="281"/>
      <c r="P57" s="278"/>
      <c r="Q57" s="278"/>
      <c r="R57" s="278"/>
      <c r="S57" s="278"/>
      <c r="T57" s="256"/>
      <c r="U57" s="256"/>
      <c r="V57" s="256"/>
      <c r="W57" s="256"/>
      <c r="X57" s="256"/>
      <c r="Y57" s="256"/>
      <c r="Z57" s="256"/>
      <c r="AA57" s="256"/>
      <c r="AB57" s="256"/>
      <c r="AC57" s="256"/>
      <c r="AD57" s="256"/>
      <c r="AE57" s="256"/>
      <c r="AF57" s="256"/>
      <c r="AG57" s="256"/>
      <c r="AH57" s="285"/>
      <c r="AI57" s="285"/>
      <c r="AJ57" s="283"/>
    </row>
    <row r="58" spans="1:36" s="91" customFormat="1" ht="50.5" customHeight="1" x14ac:dyDescent="0.35">
      <c r="A58" s="83"/>
      <c r="B58" s="261" t="s">
        <v>327</v>
      </c>
      <c r="C58" s="264" t="s">
        <v>337</v>
      </c>
      <c r="D58" s="267" t="s">
        <v>246</v>
      </c>
      <c r="E58" s="267" t="s">
        <v>245</v>
      </c>
      <c r="F58" s="264" t="s">
        <v>294</v>
      </c>
      <c r="G58" s="267" t="s">
        <v>247</v>
      </c>
      <c r="H58" s="268" t="s">
        <v>93</v>
      </c>
      <c r="I58" s="268" t="s">
        <v>93</v>
      </c>
      <c r="J58" s="85" t="s">
        <v>276</v>
      </c>
      <c r="K58" s="85" t="s">
        <v>277</v>
      </c>
      <c r="L58" s="85" t="s">
        <v>195</v>
      </c>
      <c r="M58" s="86">
        <v>72</v>
      </c>
      <c r="N58" s="268" t="s">
        <v>97</v>
      </c>
      <c r="O58" s="268" t="s">
        <v>295</v>
      </c>
      <c r="P58" s="268" t="s">
        <v>262</v>
      </c>
      <c r="Q58" s="268" t="s">
        <v>263</v>
      </c>
      <c r="R58" s="268" t="s">
        <v>101</v>
      </c>
      <c r="S58" s="268" t="s">
        <v>182</v>
      </c>
      <c r="T58" s="270">
        <f>U58</f>
        <v>4335000</v>
      </c>
      <c r="U58" s="255">
        <f>V58</f>
        <v>4335000</v>
      </c>
      <c r="V58" s="255">
        <v>4335000</v>
      </c>
      <c r="W58" s="255">
        <v>0</v>
      </c>
      <c r="X58" s="255">
        <v>0</v>
      </c>
      <c r="Y58" s="255">
        <v>0</v>
      </c>
      <c r="Z58" s="255">
        <v>0</v>
      </c>
      <c r="AA58" s="255">
        <v>0</v>
      </c>
      <c r="AB58" s="255">
        <v>765000</v>
      </c>
      <c r="AC58" s="255" t="s">
        <v>103</v>
      </c>
      <c r="AD58" s="255">
        <v>0</v>
      </c>
      <c r="AE58" s="255">
        <f>V58</f>
        <v>4335000</v>
      </c>
      <c r="AF58" s="255">
        <v>0</v>
      </c>
      <c r="AG58" s="270"/>
      <c r="AH58" s="259" t="s">
        <v>334</v>
      </c>
      <c r="AI58" s="259" t="s">
        <v>335</v>
      </c>
      <c r="AJ58" s="257"/>
    </row>
    <row r="59" spans="1:36" s="91" customFormat="1" ht="50.5" customHeight="1" thickBot="1" x14ac:dyDescent="0.4">
      <c r="A59" s="83"/>
      <c r="B59" s="263"/>
      <c r="C59" s="266"/>
      <c r="D59" s="269"/>
      <c r="E59" s="269"/>
      <c r="F59" s="266"/>
      <c r="G59" s="269"/>
      <c r="H59" s="268"/>
      <c r="I59" s="268"/>
      <c r="J59" s="85" t="s">
        <v>278</v>
      </c>
      <c r="K59" s="85" t="s">
        <v>279</v>
      </c>
      <c r="L59" s="85" t="s">
        <v>280</v>
      </c>
      <c r="M59" s="86">
        <v>42</v>
      </c>
      <c r="N59" s="268"/>
      <c r="O59" s="286"/>
      <c r="P59" s="268"/>
      <c r="Q59" s="268"/>
      <c r="R59" s="268"/>
      <c r="S59" s="268"/>
      <c r="T59" s="272"/>
      <c r="U59" s="255"/>
      <c r="V59" s="255"/>
      <c r="W59" s="255"/>
      <c r="X59" s="255"/>
      <c r="Y59" s="255"/>
      <c r="Z59" s="255"/>
      <c r="AA59" s="255"/>
      <c r="AB59" s="255"/>
      <c r="AC59" s="255"/>
      <c r="AD59" s="255"/>
      <c r="AE59" s="255"/>
      <c r="AF59" s="255"/>
      <c r="AG59" s="272"/>
      <c r="AH59" s="260"/>
      <c r="AI59" s="260"/>
      <c r="AJ59" s="258"/>
    </row>
    <row r="60" spans="1:36" s="91" customFormat="1" ht="50.5" customHeight="1" x14ac:dyDescent="0.35">
      <c r="A60" s="83"/>
      <c r="B60" s="275" t="s">
        <v>329</v>
      </c>
      <c r="C60" s="267" t="s">
        <v>324</v>
      </c>
      <c r="D60" s="264" t="s">
        <v>246</v>
      </c>
      <c r="E60" s="267" t="s">
        <v>245</v>
      </c>
      <c r="F60" s="267" t="s">
        <v>328</v>
      </c>
      <c r="G60" s="267" t="s">
        <v>247</v>
      </c>
      <c r="H60" s="267" t="s">
        <v>93</v>
      </c>
      <c r="I60" s="267" t="s">
        <v>93</v>
      </c>
      <c r="J60" s="89" t="s">
        <v>298</v>
      </c>
      <c r="K60" s="89" t="s">
        <v>299</v>
      </c>
      <c r="L60" s="89" t="s">
        <v>195</v>
      </c>
      <c r="M60" s="90">
        <v>60</v>
      </c>
      <c r="N60" s="267" t="s">
        <v>97</v>
      </c>
      <c r="O60" s="267" t="s">
        <v>125</v>
      </c>
      <c r="P60" s="267" t="s">
        <v>262</v>
      </c>
      <c r="Q60" s="267" t="s">
        <v>263</v>
      </c>
      <c r="R60" s="267" t="s">
        <v>101</v>
      </c>
      <c r="S60" s="267" t="s">
        <v>182</v>
      </c>
      <c r="T60" s="254">
        <f>U60</f>
        <v>700000</v>
      </c>
      <c r="U60" s="254">
        <f>V60</f>
        <v>700000</v>
      </c>
      <c r="V60" s="254">
        <v>700000</v>
      </c>
      <c r="W60" s="254">
        <v>0</v>
      </c>
      <c r="X60" s="254">
        <v>0</v>
      </c>
      <c r="Y60" s="254">
        <v>0</v>
      </c>
      <c r="Z60" s="254">
        <v>0</v>
      </c>
      <c r="AA60" s="254">
        <v>0</v>
      </c>
      <c r="AB60" s="254">
        <v>300000</v>
      </c>
      <c r="AC60" s="254" t="s">
        <v>103</v>
      </c>
      <c r="AD60" s="254">
        <v>0</v>
      </c>
      <c r="AE60" s="254">
        <f>V60</f>
        <v>700000</v>
      </c>
      <c r="AF60" s="254">
        <v>0</v>
      </c>
      <c r="AG60" s="254"/>
      <c r="AH60" s="284" t="s">
        <v>332</v>
      </c>
      <c r="AI60" s="284" t="s">
        <v>333</v>
      </c>
      <c r="AJ60" s="282"/>
    </row>
    <row r="61" spans="1:36" s="91" customFormat="1" ht="50.5" customHeight="1" thickBot="1" x14ac:dyDescent="0.4">
      <c r="A61" s="83"/>
      <c r="B61" s="276"/>
      <c r="C61" s="269"/>
      <c r="D61" s="266"/>
      <c r="E61" s="269"/>
      <c r="F61" s="269"/>
      <c r="G61" s="269"/>
      <c r="H61" s="269"/>
      <c r="I61" s="269"/>
      <c r="J61" s="87" t="s">
        <v>300</v>
      </c>
      <c r="K61" s="87" t="s">
        <v>301</v>
      </c>
      <c r="L61" s="87" t="s">
        <v>280</v>
      </c>
      <c r="M61" s="88">
        <v>400</v>
      </c>
      <c r="N61" s="269"/>
      <c r="O61" s="281"/>
      <c r="P61" s="269"/>
      <c r="Q61" s="269"/>
      <c r="R61" s="269"/>
      <c r="S61" s="269"/>
      <c r="T61" s="256"/>
      <c r="U61" s="256"/>
      <c r="V61" s="256"/>
      <c r="W61" s="256"/>
      <c r="X61" s="256"/>
      <c r="Y61" s="256"/>
      <c r="Z61" s="256"/>
      <c r="AA61" s="256"/>
      <c r="AB61" s="256"/>
      <c r="AC61" s="256"/>
      <c r="AD61" s="256"/>
      <c r="AE61" s="256"/>
      <c r="AF61" s="256"/>
      <c r="AG61" s="256"/>
      <c r="AH61" s="285"/>
      <c r="AI61" s="285"/>
      <c r="AJ61" s="283"/>
    </row>
    <row r="62" spans="1:36" s="84" customFormat="1" ht="50.5" customHeight="1" x14ac:dyDescent="0.35">
      <c r="A62" s="83"/>
      <c r="B62" s="262" t="s">
        <v>340</v>
      </c>
      <c r="C62" s="265" t="s">
        <v>330</v>
      </c>
      <c r="D62" s="267" t="s">
        <v>246</v>
      </c>
      <c r="E62" s="267" t="s">
        <v>245</v>
      </c>
      <c r="F62" s="265" t="s">
        <v>331</v>
      </c>
      <c r="G62" s="265" t="s">
        <v>305</v>
      </c>
      <c r="H62" s="265" t="s">
        <v>93</v>
      </c>
      <c r="I62" s="265" t="s">
        <v>93</v>
      </c>
      <c r="J62" s="89" t="s">
        <v>306</v>
      </c>
      <c r="K62" s="89" t="s">
        <v>307</v>
      </c>
      <c r="L62" s="89" t="s">
        <v>280</v>
      </c>
      <c r="M62" s="92">
        <v>20</v>
      </c>
      <c r="N62" s="265" t="s">
        <v>97</v>
      </c>
      <c r="O62" s="267" t="s">
        <v>125</v>
      </c>
      <c r="P62" s="277" t="s">
        <v>262</v>
      </c>
      <c r="Q62" s="277" t="s">
        <v>263</v>
      </c>
      <c r="R62" s="277" t="s">
        <v>101</v>
      </c>
      <c r="S62" s="277" t="s">
        <v>182</v>
      </c>
      <c r="T62" s="254">
        <f>U62</f>
        <v>700000</v>
      </c>
      <c r="U62" s="254">
        <f>V62</f>
        <v>700000</v>
      </c>
      <c r="V62" s="254">
        <v>700000</v>
      </c>
      <c r="W62" s="254">
        <v>0</v>
      </c>
      <c r="X62" s="254">
        <v>0</v>
      </c>
      <c r="Y62" s="254">
        <v>0</v>
      </c>
      <c r="Z62" s="254">
        <v>0</v>
      </c>
      <c r="AA62" s="254">
        <v>0</v>
      </c>
      <c r="AB62" s="254">
        <v>300000</v>
      </c>
      <c r="AC62" s="254" t="s">
        <v>103</v>
      </c>
      <c r="AD62" s="254">
        <v>0</v>
      </c>
      <c r="AE62" s="254">
        <f>V62</f>
        <v>700000</v>
      </c>
      <c r="AF62" s="254">
        <v>0</v>
      </c>
      <c r="AG62" s="271"/>
      <c r="AH62" s="279" t="s">
        <v>343</v>
      </c>
      <c r="AI62" s="279" t="s">
        <v>344</v>
      </c>
      <c r="AJ62" s="274"/>
    </row>
    <row r="63" spans="1:36" s="84" customFormat="1" ht="50.5" customHeight="1" thickBot="1" x14ac:dyDescent="0.4">
      <c r="A63" s="83"/>
      <c r="B63" s="263"/>
      <c r="C63" s="266"/>
      <c r="D63" s="269"/>
      <c r="E63" s="269"/>
      <c r="F63" s="266"/>
      <c r="G63" s="266"/>
      <c r="H63" s="266"/>
      <c r="I63" s="266"/>
      <c r="J63" s="87" t="s">
        <v>308</v>
      </c>
      <c r="K63" s="87" t="s">
        <v>309</v>
      </c>
      <c r="L63" s="87" t="s">
        <v>106</v>
      </c>
      <c r="M63" s="88">
        <v>20</v>
      </c>
      <c r="N63" s="266"/>
      <c r="O63" s="281"/>
      <c r="P63" s="278"/>
      <c r="Q63" s="278"/>
      <c r="R63" s="278"/>
      <c r="S63" s="278"/>
      <c r="T63" s="256"/>
      <c r="U63" s="256"/>
      <c r="V63" s="256"/>
      <c r="W63" s="256"/>
      <c r="X63" s="256"/>
      <c r="Y63" s="256"/>
      <c r="Z63" s="256"/>
      <c r="AA63" s="256"/>
      <c r="AB63" s="256"/>
      <c r="AC63" s="256"/>
      <c r="AD63" s="256"/>
      <c r="AE63" s="256"/>
      <c r="AF63" s="256"/>
      <c r="AG63" s="272"/>
      <c r="AH63" s="280"/>
      <c r="AI63" s="280"/>
      <c r="AJ63" s="258"/>
    </row>
    <row r="64" spans="1:36" s="84" customFormat="1" ht="50.5" customHeight="1" x14ac:dyDescent="0.35">
      <c r="A64" s="83"/>
      <c r="B64" s="261" t="s">
        <v>349</v>
      </c>
      <c r="C64" s="264" t="s">
        <v>350</v>
      </c>
      <c r="D64" s="264" t="s">
        <v>246</v>
      </c>
      <c r="E64" s="264" t="s">
        <v>245</v>
      </c>
      <c r="F64" s="264" t="s">
        <v>345</v>
      </c>
      <c r="G64" s="264" t="s">
        <v>247</v>
      </c>
      <c r="H64" s="264" t="s">
        <v>93</v>
      </c>
      <c r="I64" s="264" t="s">
        <v>93</v>
      </c>
      <c r="J64" s="93" t="s">
        <v>276</v>
      </c>
      <c r="K64" s="93" t="s">
        <v>277</v>
      </c>
      <c r="L64" s="93" t="s">
        <v>195</v>
      </c>
      <c r="M64" s="98">
        <v>10</v>
      </c>
      <c r="N64" s="264" t="s">
        <v>97</v>
      </c>
      <c r="O64" s="267" t="s">
        <v>125</v>
      </c>
      <c r="P64" s="277" t="s">
        <v>262</v>
      </c>
      <c r="Q64" s="277" t="s">
        <v>263</v>
      </c>
      <c r="R64" s="277" t="s">
        <v>101</v>
      </c>
      <c r="S64" s="277" t="s">
        <v>182</v>
      </c>
      <c r="T64" s="270">
        <f>U64</f>
        <v>525000</v>
      </c>
      <c r="U64" s="270">
        <f>V64</f>
        <v>525000</v>
      </c>
      <c r="V64" s="270">
        <v>525000</v>
      </c>
      <c r="W64" s="270">
        <v>0</v>
      </c>
      <c r="X64" s="270">
        <v>0</v>
      </c>
      <c r="Y64" s="270">
        <v>0</v>
      </c>
      <c r="Z64" s="270">
        <v>0</v>
      </c>
      <c r="AA64" s="270">
        <v>0</v>
      </c>
      <c r="AB64" s="270">
        <v>175000</v>
      </c>
      <c r="AC64" s="270" t="s">
        <v>103</v>
      </c>
      <c r="AD64" s="270">
        <v>0</v>
      </c>
      <c r="AE64" s="270">
        <f>V64</f>
        <v>525000</v>
      </c>
      <c r="AF64" s="270">
        <v>0</v>
      </c>
      <c r="AG64" s="270"/>
      <c r="AH64" s="391" t="s">
        <v>339</v>
      </c>
      <c r="AI64" s="391" t="s">
        <v>351</v>
      </c>
      <c r="AJ64" s="257"/>
    </row>
    <row r="65" spans="1:36" s="84" customFormat="1" ht="57" customHeight="1" thickBot="1" x14ac:dyDescent="0.4">
      <c r="A65" s="83"/>
      <c r="B65" s="263"/>
      <c r="C65" s="266"/>
      <c r="D65" s="266"/>
      <c r="E65" s="266"/>
      <c r="F65" s="266"/>
      <c r="G65" s="266"/>
      <c r="H65" s="266"/>
      <c r="I65" s="266"/>
      <c r="J65" s="94" t="s">
        <v>278</v>
      </c>
      <c r="K65" s="94" t="s">
        <v>279</v>
      </c>
      <c r="L65" s="94" t="s">
        <v>280</v>
      </c>
      <c r="M65" s="97">
        <v>10</v>
      </c>
      <c r="N65" s="266"/>
      <c r="O65" s="281"/>
      <c r="P65" s="278"/>
      <c r="Q65" s="278"/>
      <c r="R65" s="278"/>
      <c r="S65" s="278"/>
      <c r="T65" s="272"/>
      <c r="U65" s="272"/>
      <c r="V65" s="272"/>
      <c r="W65" s="272"/>
      <c r="X65" s="272"/>
      <c r="Y65" s="272"/>
      <c r="Z65" s="272"/>
      <c r="AA65" s="272"/>
      <c r="AB65" s="272"/>
      <c r="AC65" s="272"/>
      <c r="AD65" s="272"/>
      <c r="AE65" s="272"/>
      <c r="AF65" s="272"/>
      <c r="AG65" s="272"/>
      <c r="AH65" s="280"/>
      <c r="AI65" s="280"/>
      <c r="AJ65" s="258"/>
    </row>
    <row r="66" spans="1:36" s="84" customFormat="1" ht="50.5" customHeight="1" x14ac:dyDescent="0.35">
      <c r="A66" s="83"/>
      <c r="B66" s="275" t="s">
        <v>352</v>
      </c>
      <c r="C66" s="267" t="s">
        <v>353</v>
      </c>
      <c r="D66" s="267" t="s">
        <v>246</v>
      </c>
      <c r="E66" s="267" t="s">
        <v>245</v>
      </c>
      <c r="F66" s="267" t="s">
        <v>346</v>
      </c>
      <c r="G66" s="267" t="s">
        <v>247</v>
      </c>
      <c r="H66" s="267" t="s">
        <v>93</v>
      </c>
      <c r="I66" s="267" t="s">
        <v>93</v>
      </c>
      <c r="J66" s="93" t="s">
        <v>276</v>
      </c>
      <c r="K66" s="93" t="s">
        <v>277</v>
      </c>
      <c r="L66" s="93" t="s">
        <v>195</v>
      </c>
      <c r="M66" s="98">
        <v>24</v>
      </c>
      <c r="N66" s="267" t="s">
        <v>97</v>
      </c>
      <c r="O66" s="267" t="s">
        <v>125</v>
      </c>
      <c r="P66" s="277" t="s">
        <v>262</v>
      </c>
      <c r="Q66" s="277" t="s">
        <v>263</v>
      </c>
      <c r="R66" s="277" t="s">
        <v>101</v>
      </c>
      <c r="S66" s="277" t="s">
        <v>182</v>
      </c>
      <c r="T66" s="254">
        <f>U66</f>
        <v>510000</v>
      </c>
      <c r="U66" s="254">
        <f>V66</f>
        <v>510000</v>
      </c>
      <c r="V66" s="254">
        <v>510000</v>
      </c>
      <c r="W66" s="254">
        <v>0</v>
      </c>
      <c r="X66" s="254">
        <v>0</v>
      </c>
      <c r="Y66" s="254">
        <v>0</v>
      </c>
      <c r="Z66" s="254">
        <v>0</v>
      </c>
      <c r="AA66" s="254">
        <v>0</v>
      </c>
      <c r="AB66" s="254">
        <v>90000</v>
      </c>
      <c r="AC66" s="254" t="s">
        <v>103</v>
      </c>
      <c r="AD66" s="254">
        <v>0</v>
      </c>
      <c r="AE66" s="254">
        <f>V66</f>
        <v>510000</v>
      </c>
      <c r="AF66" s="254">
        <v>0</v>
      </c>
      <c r="AG66" s="254"/>
      <c r="AH66" s="392" t="s">
        <v>355</v>
      </c>
      <c r="AI66" s="392" t="s">
        <v>354</v>
      </c>
      <c r="AJ66" s="282"/>
    </row>
    <row r="67" spans="1:36" s="84" customFormat="1" ht="54" customHeight="1" thickBot="1" x14ac:dyDescent="0.4">
      <c r="A67" s="83"/>
      <c r="B67" s="276"/>
      <c r="C67" s="269"/>
      <c r="D67" s="269"/>
      <c r="E67" s="269"/>
      <c r="F67" s="269"/>
      <c r="G67" s="269"/>
      <c r="H67" s="269"/>
      <c r="I67" s="269"/>
      <c r="J67" s="94" t="s">
        <v>278</v>
      </c>
      <c r="K67" s="94" t="s">
        <v>279</v>
      </c>
      <c r="L67" s="94" t="s">
        <v>280</v>
      </c>
      <c r="M67" s="97">
        <v>24</v>
      </c>
      <c r="N67" s="269"/>
      <c r="O67" s="281"/>
      <c r="P67" s="278"/>
      <c r="Q67" s="278"/>
      <c r="R67" s="278"/>
      <c r="S67" s="278"/>
      <c r="T67" s="256"/>
      <c r="U67" s="256"/>
      <c r="V67" s="256"/>
      <c r="W67" s="256"/>
      <c r="X67" s="256"/>
      <c r="Y67" s="256"/>
      <c r="Z67" s="256"/>
      <c r="AA67" s="256"/>
      <c r="AB67" s="256"/>
      <c r="AC67" s="256"/>
      <c r="AD67" s="256"/>
      <c r="AE67" s="256"/>
      <c r="AF67" s="256"/>
      <c r="AG67" s="256"/>
      <c r="AH67" s="393"/>
      <c r="AI67" s="393"/>
      <c r="AJ67" s="283"/>
    </row>
    <row r="68" spans="1:36" s="84" customFormat="1" ht="50.5" customHeight="1" x14ac:dyDescent="0.35">
      <c r="A68" s="83"/>
      <c r="B68" s="275" t="s">
        <v>357</v>
      </c>
      <c r="C68" s="267" t="s">
        <v>358</v>
      </c>
      <c r="D68" s="267" t="s">
        <v>246</v>
      </c>
      <c r="E68" s="267" t="s">
        <v>245</v>
      </c>
      <c r="F68" s="267" t="s">
        <v>356</v>
      </c>
      <c r="G68" s="267" t="s">
        <v>247</v>
      </c>
      <c r="H68" s="267" t="s">
        <v>93</v>
      </c>
      <c r="I68" s="267" t="s">
        <v>93</v>
      </c>
      <c r="J68" s="93" t="s">
        <v>276</v>
      </c>
      <c r="K68" s="93" t="s">
        <v>277</v>
      </c>
      <c r="L68" s="93" t="s">
        <v>195</v>
      </c>
      <c r="M68" s="98">
        <v>50</v>
      </c>
      <c r="N68" s="267" t="s">
        <v>97</v>
      </c>
      <c r="O68" s="267" t="s">
        <v>119</v>
      </c>
      <c r="P68" s="277" t="s">
        <v>262</v>
      </c>
      <c r="Q68" s="277" t="s">
        <v>263</v>
      </c>
      <c r="R68" s="277" t="s">
        <v>101</v>
      </c>
      <c r="S68" s="277" t="s">
        <v>182</v>
      </c>
      <c r="T68" s="254">
        <f>U68</f>
        <v>2916240</v>
      </c>
      <c r="U68" s="254">
        <f>V68</f>
        <v>2916240</v>
      </c>
      <c r="V68" s="254">
        <v>2916240</v>
      </c>
      <c r="W68" s="254">
        <v>0</v>
      </c>
      <c r="X68" s="254">
        <v>0</v>
      </c>
      <c r="Y68" s="254">
        <v>0</v>
      </c>
      <c r="Z68" s="254">
        <v>0</v>
      </c>
      <c r="AA68" s="254">
        <v>0</v>
      </c>
      <c r="AB68" s="254">
        <v>514631</v>
      </c>
      <c r="AC68" s="254" t="s">
        <v>103</v>
      </c>
      <c r="AD68" s="254">
        <v>0</v>
      </c>
      <c r="AE68" s="254">
        <f>V68</f>
        <v>2916240</v>
      </c>
      <c r="AF68" s="254">
        <v>0</v>
      </c>
      <c r="AG68" s="254"/>
      <c r="AH68" s="392" t="s">
        <v>322</v>
      </c>
      <c r="AI68" s="392" t="s">
        <v>326</v>
      </c>
      <c r="AJ68" s="282"/>
    </row>
    <row r="69" spans="1:36" s="84" customFormat="1" ht="55" customHeight="1" thickBot="1" x14ac:dyDescent="0.4">
      <c r="A69" s="83"/>
      <c r="B69" s="276"/>
      <c r="C69" s="269"/>
      <c r="D69" s="269"/>
      <c r="E69" s="269"/>
      <c r="F69" s="269"/>
      <c r="G69" s="269"/>
      <c r="H69" s="269"/>
      <c r="I69" s="269"/>
      <c r="J69" s="94" t="s">
        <v>278</v>
      </c>
      <c r="K69" s="94" t="s">
        <v>279</v>
      </c>
      <c r="L69" s="94" t="s">
        <v>280</v>
      </c>
      <c r="M69" s="97">
        <v>50</v>
      </c>
      <c r="N69" s="269"/>
      <c r="O69" s="269"/>
      <c r="P69" s="278"/>
      <c r="Q69" s="278"/>
      <c r="R69" s="278"/>
      <c r="S69" s="278"/>
      <c r="T69" s="256"/>
      <c r="U69" s="256"/>
      <c r="V69" s="256"/>
      <c r="W69" s="256"/>
      <c r="X69" s="256"/>
      <c r="Y69" s="256"/>
      <c r="Z69" s="256"/>
      <c r="AA69" s="256"/>
      <c r="AB69" s="256"/>
      <c r="AC69" s="256"/>
      <c r="AD69" s="256"/>
      <c r="AE69" s="256"/>
      <c r="AF69" s="256"/>
      <c r="AG69" s="256"/>
      <c r="AH69" s="393"/>
      <c r="AI69" s="393"/>
      <c r="AJ69" s="283"/>
    </row>
    <row r="70" spans="1:36" s="84" customFormat="1" ht="50.5" customHeight="1" x14ac:dyDescent="0.35">
      <c r="A70" s="83"/>
      <c r="B70" s="275" t="s">
        <v>360</v>
      </c>
      <c r="C70" s="267" t="s">
        <v>361</v>
      </c>
      <c r="D70" s="267" t="s">
        <v>246</v>
      </c>
      <c r="E70" s="267" t="s">
        <v>245</v>
      </c>
      <c r="F70" s="267" t="s">
        <v>304</v>
      </c>
      <c r="G70" s="267" t="s">
        <v>305</v>
      </c>
      <c r="H70" s="267" t="s">
        <v>93</v>
      </c>
      <c r="I70" s="267" t="s">
        <v>93</v>
      </c>
      <c r="J70" s="93" t="s">
        <v>306</v>
      </c>
      <c r="K70" s="93" t="s">
        <v>307</v>
      </c>
      <c r="L70" s="93" t="s">
        <v>280</v>
      </c>
      <c r="M70" s="98">
        <v>45</v>
      </c>
      <c r="N70" s="267" t="s">
        <v>97</v>
      </c>
      <c r="O70" s="267" t="s">
        <v>123</v>
      </c>
      <c r="P70" s="267" t="s">
        <v>262</v>
      </c>
      <c r="Q70" s="267" t="s">
        <v>263</v>
      </c>
      <c r="R70" s="267" t="s">
        <v>101</v>
      </c>
      <c r="S70" s="267" t="s">
        <v>182</v>
      </c>
      <c r="T70" s="254">
        <f>U70</f>
        <v>733125</v>
      </c>
      <c r="U70" s="254">
        <f>V70</f>
        <v>733125</v>
      </c>
      <c r="V70" s="254">
        <v>733125</v>
      </c>
      <c r="W70" s="254">
        <v>0</v>
      </c>
      <c r="X70" s="254">
        <v>0</v>
      </c>
      <c r="Y70" s="254">
        <v>0</v>
      </c>
      <c r="Z70" s="254">
        <v>0</v>
      </c>
      <c r="AA70" s="254">
        <v>0</v>
      </c>
      <c r="AB70" s="254">
        <v>129375</v>
      </c>
      <c r="AC70" s="254" t="s">
        <v>103</v>
      </c>
      <c r="AD70" s="254">
        <v>0</v>
      </c>
      <c r="AE70" s="254">
        <f>V70</f>
        <v>733125</v>
      </c>
      <c r="AF70" s="254">
        <v>0</v>
      </c>
      <c r="AG70" s="254"/>
      <c r="AH70" s="284" t="s">
        <v>359</v>
      </c>
      <c r="AI70" s="284" t="s">
        <v>322</v>
      </c>
      <c r="AJ70" s="394" t="s">
        <v>363</v>
      </c>
    </row>
    <row r="71" spans="1:36" s="84" customFormat="1" ht="50.5" customHeight="1" thickBot="1" x14ac:dyDescent="0.4">
      <c r="A71" s="83"/>
      <c r="B71" s="276"/>
      <c r="C71" s="269"/>
      <c r="D71" s="269"/>
      <c r="E71" s="269"/>
      <c r="F71" s="269"/>
      <c r="G71" s="269"/>
      <c r="H71" s="269"/>
      <c r="I71" s="269"/>
      <c r="J71" s="94" t="s">
        <v>308</v>
      </c>
      <c r="K71" s="94" t="s">
        <v>309</v>
      </c>
      <c r="L71" s="94" t="s">
        <v>106</v>
      </c>
      <c r="M71" s="97">
        <v>45</v>
      </c>
      <c r="N71" s="269"/>
      <c r="O71" s="269"/>
      <c r="P71" s="269"/>
      <c r="Q71" s="269"/>
      <c r="R71" s="269"/>
      <c r="S71" s="269"/>
      <c r="T71" s="256"/>
      <c r="U71" s="256"/>
      <c r="V71" s="256"/>
      <c r="W71" s="256"/>
      <c r="X71" s="256"/>
      <c r="Y71" s="256"/>
      <c r="Z71" s="256"/>
      <c r="AA71" s="256"/>
      <c r="AB71" s="256"/>
      <c r="AC71" s="256"/>
      <c r="AD71" s="256"/>
      <c r="AE71" s="256"/>
      <c r="AF71" s="256"/>
      <c r="AG71" s="256"/>
      <c r="AH71" s="285"/>
      <c r="AI71" s="285"/>
      <c r="AJ71" s="289"/>
    </row>
    <row r="72" spans="1:36" x14ac:dyDescent="0.35">
      <c r="A72" s="9"/>
      <c r="B72" s="253" t="s">
        <v>73</v>
      </c>
      <c r="C72" s="253"/>
      <c r="D72" s="253"/>
      <c r="E72" s="253"/>
      <c r="F72" s="253"/>
      <c r="G72" s="253"/>
      <c r="H72" s="253"/>
      <c r="I72" s="253"/>
      <c r="J72" s="253"/>
      <c r="K72" s="9"/>
      <c r="L72" s="9"/>
      <c r="M72" s="9"/>
      <c r="N72" s="9"/>
      <c r="O72" s="9"/>
      <c r="P72" s="9"/>
      <c r="Q72" s="9"/>
      <c r="R72" s="9"/>
      <c r="S72" s="9"/>
      <c r="T72" s="9"/>
      <c r="U72" s="9"/>
      <c r="V72" s="9"/>
      <c r="W72" s="9"/>
      <c r="X72" s="9"/>
      <c r="Y72" s="9"/>
      <c r="Z72" s="9"/>
      <c r="AA72" s="9"/>
      <c r="AB72" s="9"/>
      <c r="AC72" s="9"/>
      <c r="AD72" s="9"/>
      <c r="AE72" s="9"/>
      <c r="AF72" s="9"/>
      <c r="AG72" s="9"/>
      <c r="AH72" s="9"/>
      <c r="AI72" s="9"/>
      <c r="AJ72" s="9"/>
    </row>
    <row r="73" spans="1:36" x14ac:dyDescent="0.35">
      <c r="A73" s="14"/>
      <c r="B73" s="253" t="s">
        <v>74</v>
      </c>
      <c r="C73" s="253"/>
      <c r="D73" s="253"/>
      <c r="E73" s="253"/>
      <c r="F73" s="253"/>
      <c r="G73" s="253"/>
      <c r="H73" s="253"/>
      <c r="I73" s="253"/>
      <c r="J73" s="253"/>
      <c r="K73" s="9"/>
      <c r="L73" s="9"/>
      <c r="M73" s="9"/>
      <c r="N73" s="9"/>
      <c r="O73" s="9"/>
      <c r="P73" s="9"/>
      <c r="Q73" s="9"/>
      <c r="R73" s="9"/>
      <c r="S73" s="9"/>
      <c r="T73" s="9"/>
      <c r="U73" s="9"/>
      <c r="V73" s="9"/>
      <c r="W73" s="9"/>
      <c r="X73" s="9"/>
      <c r="Y73" s="9"/>
      <c r="Z73" s="9"/>
      <c r="AA73" s="9"/>
      <c r="AB73" s="9"/>
      <c r="AC73" s="9"/>
      <c r="AD73" s="9"/>
      <c r="AE73" s="9"/>
      <c r="AF73" s="9"/>
      <c r="AG73" s="9"/>
      <c r="AH73" s="9"/>
      <c r="AI73" s="9"/>
      <c r="AJ73" s="9"/>
    </row>
    <row r="74" spans="1:36" s="100" customFormat="1" ht="25" customHeight="1" x14ac:dyDescent="0.35">
      <c r="A74" s="99"/>
      <c r="B74" s="395" t="s">
        <v>362</v>
      </c>
      <c r="C74" s="395"/>
      <c r="D74" s="395"/>
      <c r="E74" s="395"/>
      <c r="F74" s="395"/>
      <c r="G74" s="395"/>
      <c r="H74" s="395"/>
      <c r="I74" s="395"/>
      <c r="J74" s="395"/>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row>
    <row r="75" spans="1:36"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35">
      <c r="A77" s="1"/>
      <c r="B77" s="209" t="s">
        <v>24</v>
      </c>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row>
  </sheetData>
  <mergeCells count="833">
    <mergeCell ref="AH58:AH59"/>
    <mergeCell ref="AI58:AI59"/>
    <mergeCell ref="AJ58:AJ59"/>
    <mergeCell ref="F28:F33"/>
    <mergeCell ref="H28:H33"/>
    <mergeCell ref="I28:I33"/>
    <mergeCell ref="J31:J33"/>
    <mergeCell ref="B58:B59"/>
    <mergeCell ref="C58:C59"/>
    <mergeCell ref="D58:D59"/>
    <mergeCell ref="E58:E59"/>
    <mergeCell ref="AG28:AG33"/>
    <mergeCell ref="C46:C49"/>
    <mergeCell ref="B46:B49"/>
    <mergeCell ref="D46:D49"/>
    <mergeCell ref="E46:E49"/>
    <mergeCell ref="G46:G49"/>
    <mergeCell ref="T46:T49"/>
    <mergeCell ref="AE58:AE59"/>
    <mergeCell ref="AF58:AF59"/>
    <mergeCell ref="AG58:AG59"/>
    <mergeCell ref="Z58:Z59"/>
    <mergeCell ref="AA58:AA59"/>
    <mergeCell ref="AB58:AB59"/>
    <mergeCell ref="AE20:AE23"/>
    <mergeCell ref="AF20:AF23"/>
    <mergeCell ref="AG20:AG23"/>
    <mergeCell ref="F58:F59"/>
    <mergeCell ref="G58:G59"/>
    <mergeCell ref="H58:H59"/>
    <mergeCell ref="I58:I59"/>
    <mergeCell ref="N58:N59"/>
    <mergeCell ref="O58:O59"/>
    <mergeCell ref="P58:P59"/>
    <mergeCell ref="Q58:Q59"/>
    <mergeCell ref="R58:R59"/>
    <mergeCell ref="S58:S59"/>
    <mergeCell ref="T58:T59"/>
    <mergeCell ref="U58:U59"/>
    <mergeCell ref="V58:V59"/>
    <mergeCell ref="W58:W59"/>
    <mergeCell ref="X58:X59"/>
    <mergeCell ref="Y58:Y59"/>
    <mergeCell ref="K31:K33"/>
    <mergeCell ref="L31:L33"/>
    <mergeCell ref="M31:M33"/>
    <mergeCell ref="N28:N33"/>
    <mergeCell ref="O28:O33"/>
    <mergeCell ref="AC58:AC59"/>
    <mergeCell ref="AD58:AD59"/>
    <mergeCell ref="F20:F23"/>
    <mergeCell ref="H20:H23"/>
    <mergeCell ref="I20:I23"/>
    <mergeCell ref="J20:J22"/>
    <mergeCell ref="K20:K22"/>
    <mergeCell ref="L20:L22"/>
    <mergeCell ref="M20:M22"/>
    <mergeCell ref="N20:N23"/>
    <mergeCell ref="O20:O23"/>
    <mergeCell ref="P20:P23"/>
    <mergeCell ref="Q20:Q23"/>
    <mergeCell ref="R20:R23"/>
    <mergeCell ref="S20:S23"/>
    <mergeCell ref="U20:U23"/>
    <mergeCell ref="V20:V23"/>
    <mergeCell ref="W20:W23"/>
    <mergeCell ref="X20:X23"/>
    <mergeCell ref="Y20:Y23"/>
    <mergeCell ref="Z20:Z23"/>
    <mergeCell ref="AA20:AA23"/>
    <mergeCell ref="AB20:AB23"/>
    <mergeCell ref="AC20:AC23"/>
    <mergeCell ref="AD20:AD23"/>
    <mergeCell ref="Z28:Z33"/>
    <mergeCell ref="AA28:AA33"/>
    <mergeCell ref="AB28:AB33"/>
    <mergeCell ref="AC28:AC33"/>
    <mergeCell ref="AD28:AD33"/>
    <mergeCell ref="AD26:AD27"/>
    <mergeCell ref="AC26:AC27"/>
    <mergeCell ref="AB26:AB27"/>
    <mergeCell ref="AA26:AA27"/>
    <mergeCell ref="Z26:Z27"/>
    <mergeCell ref="B40:B45"/>
    <mergeCell ref="C40:C45"/>
    <mergeCell ref="D40:D45"/>
    <mergeCell ref="E40:E45"/>
    <mergeCell ref="G40:G45"/>
    <mergeCell ref="T40:T45"/>
    <mergeCell ref="AB44:AB45"/>
    <mergeCell ref="AC44:AC45"/>
    <mergeCell ref="H44:H45"/>
    <mergeCell ref="I44:I45"/>
    <mergeCell ref="N44:N45"/>
    <mergeCell ref="O44:O45"/>
    <mergeCell ref="P44:P45"/>
    <mergeCell ref="Q44:Q45"/>
    <mergeCell ref="R44:R45"/>
    <mergeCell ref="S44:S45"/>
    <mergeCell ref="V44:V45"/>
    <mergeCell ref="W44:W45"/>
    <mergeCell ref="X44:X45"/>
    <mergeCell ref="Y44:Y45"/>
    <mergeCell ref="Z44:Z45"/>
    <mergeCell ref="AA44:AA45"/>
    <mergeCell ref="Z40:Z43"/>
    <mergeCell ref="P40:P43"/>
    <mergeCell ref="AE28:AE33"/>
    <mergeCell ref="AF28:AF33"/>
    <mergeCell ref="J28:J30"/>
    <mergeCell ref="K28:K30"/>
    <mergeCell ref="L28:L30"/>
    <mergeCell ref="M28:M30"/>
    <mergeCell ref="R36:R37"/>
    <mergeCell ref="U28:U33"/>
    <mergeCell ref="V28:V33"/>
    <mergeCell ref="W28:W33"/>
    <mergeCell ref="X28:X33"/>
    <mergeCell ref="Y28:Y33"/>
    <mergeCell ref="P28:P33"/>
    <mergeCell ref="Q28:Q33"/>
    <mergeCell ref="R28:R33"/>
    <mergeCell ref="S28:S33"/>
    <mergeCell ref="R34:R35"/>
    <mergeCell ref="S36:S37"/>
    <mergeCell ref="S34:S35"/>
    <mergeCell ref="T28:T37"/>
    <mergeCell ref="U36:U37"/>
    <mergeCell ref="U34:U35"/>
    <mergeCell ref="V36:V37"/>
    <mergeCell ref="V34:V35"/>
    <mergeCell ref="AG18:AG19"/>
    <mergeCell ref="AH18:AH19"/>
    <mergeCell ref="AI18:AI19"/>
    <mergeCell ref="AJ18:AJ19"/>
    <mergeCell ref="X18:X19"/>
    <mergeCell ref="Y18:Y19"/>
    <mergeCell ref="Z18:Z19"/>
    <mergeCell ref="AA18:AA19"/>
    <mergeCell ref="AB18:AB19"/>
    <mergeCell ref="AC18:AC19"/>
    <mergeCell ref="AD18:AD19"/>
    <mergeCell ref="AE18:AE19"/>
    <mergeCell ref="AF18:AF19"/>
    <mergeCell ref="O18:O19"/>
    <mergeCell ref="P18:P19"/>
    <mergeCell ref="Q18:Q19"/>
    <mergeCell ref="R18:R19"/>
    <mergeCell ref="S18:S19"/>
    <mergeCell ref="T18:T19"/>
    <mergeCell ref="U18:U19"/>
    <mergeCell ref="V18:V19"/>
    <mergeCell ref="W18:W19"/>
    <mergeCell ref="B18:B19"/>
    <mergeCell ref="C18:C19"/>
    <mergeCell ref="D18:D19"/>
    <mergeCell ref="E18:E19"/>
    <mergeCell ref="F18:F19"/>
    <mergeCell ref="G18:G19"/>
    <mergeCell ref="H18:H19"/>
    <mergeCell ref="I18:I19"/>
    <mergeCell ref="N18:N19"/>
    <mergeCell ref="AG16:AG17"/>
    <mergeCell ref="AH16:AH17"/>
    <mergeCell ref="AI16:AI17"/>
    <mergeCell ref="AJ16:AJ17"/>
    <mergeCell ref="X16:X17"/>
    <mergeCell ref="Y16:Y17"/>
    <mergeCell ref="Z16:Z17"/>
    <mergeCell ref="AA16:AA17"/>
    <mergeCell ref="AB16:AB17"/>
    <mergeCell ref="AC16:AC17"/>
    <mergeCell ref="AD16:AD17"/>
    <mergeCell ref="AE16:AE17"/>
    <mergeCell ref="AF16:AF17"/>
    <mergeCell ref="O16:O17"/>
    <mergeCell ref="P16:P17"/>
    <mergeCell ref="Q16:Q17"/>
    <mergeCell ref="R16:R17"/>
    <mergeCell ref="S16:S17"/>
    <mergeCell ref="T16:T17"/>
    <mergeCell ref="U16:U17"/>
    <mergeCell ref="V16:V17"/>
    <mergeCell ref="W16:W17"/>
    <mergeCell ref="B16:B17"/>
    <mergeCell ref="C16:C17"/>
    <mergeCell ref="D16:D17"/>
    <mergeCell ref="E16:E17"/>
    <mergeCell ref="F16:F17"/>
    <mergeCell ref="G16:G17"/>
    <mergeCell ref="H16:H17"/>
    <mergeCell ref="I16:I17"/>
    <mergeCell ref="N16:N17"/>
    <mergeCell ref="G6:G11"/>
    <mergeCell ref="E6:E11"/>
    <mergeCell ref="D6:D11"/>
    <mergeCell ref="C6:C11"/>
    <mergeCell ref="B6:B11"/>
    <mergeCell ref="B1:AI1"/>
    <mergeCell ref="B3:B4"/>
    <mergeCell ref="C3:C4"/>
    <mergeCell ref="D3:D4"/>
    <mergeCell ref="E3:E4"/>
    <mergeCell ref="F3:F4"/>
    <mergeCell ref="G3:G4"/>
    <mergeCell ref="H3:H4"/>
    <mergeCell ref="I3:I4"/>
    <mergeCell ref="J3:M3"/>
    <mergeCell ref="AG3:AG4"/>
    <mergeCell ref="AH3:AH4"/>
    <mergeCell ref="AI3:AI4"/>
    <mergeCell ref="H10:H11"/>
    <mergeCell ref="I10:I11"/>
    <mergeCell ref="F6:F7"/>
    <mergeCell ref="F8:F9"/>
    <mergeCell ref="F10:F11"/>
    <mergeCell ref="X6:X7"/>
    <mergeCell ref="AJ3:AJ4"/>
    <mergeCell ref="B77:AJ77"/>
    <mergeCell ref="T3:T4"/>
    <mergeCell ref="U3:U4"/>
    <mergeCell ref="V3:AA3"/>
    <mergeCell ref="AB3:AB4"/>
    <mergeCell ref="AC3:AC4"/>
    <mergeCell ref="AD3:AF3"/>
    <mergeCell ref="N3:N4"/>
    <mergeCell ref="O3:O4"/>
    <mergeCell ref="P3:P4"/>
    <mergeCell ref="Q3:Q4"/>
    <mergeCell ref="R3:R4"/>
    <mergeCell ref="S3:S4"/>
    <mergeCell ref="B12:B15"/>
    <mergeCell ref="G12:G15"/>
    <mergeCell ref="F12:F13"/>
    <mergeCell ref="F14:F15"/>
    <mergeCell ref="E12:E15"/>
    <mergeCell ref="D12:D15"/>
    <mergeCell ref="C12:C15"/>
    <mergeCell ref="H12:H13"/>
    <mergeCell ref="I12:I13"/>
    <mergeCell ref="H14:H15"/>
    <mergeCell ref="W10:W11"/>
    <mergeCell ref="V10:V11"/>
    <mergeCell ref="U10:U11"/>
    <mergeCell ref="I14:I15"/>
    <mergeCell ref="H6:H7"/>
    <mergeCell ref="I6:I7"/>
    <mergeCell ref="H8:H9"/>
    <mergeCell ref="I8:I9"/>
    <mergeCell ref="N6:N7"/>
    <mergeCell ref="S8:S9"/>
    <mergeCell ref="R8:R9"/>
    <mergeCell ref="Q8:Q9"/>
    <mergeCell ref="P8:P9"/>
    <mergeCell ref="O8:O9"/>
    <mergeCell ref="N8:N9"/>
    <mergeCell ref="S6:S7"/>
    <mergeCell ref="R6:R7"/>
    <mergeCell ref="Q6:Q7"/>
    <mergeCell ref="P6:P7"/>
    <mergeCell ref="O6:O7"/>
    <mergeCell ref="S12:S13"/>
    <mergeCell ref="R12:R13"/>
    <mergeCell ref="Q12:Q13"/>
    <mergeCell ref="P12:P13"/>
    <mergeCell ref="O10:O11"/>
    <mergeCell ref="N14:N15"/>
    <mergeCell ref="S14:S15"/>
    <mergeCell ref="R14:R15"/>
    <mergeCell ref="Q14:Q15"/>
    <mergeCell ref="P14:P15"/>
    <mergeCell ref="O14:O15"/>
    <mergeCell ref="N10:N11"/>
    <mergeCell ref="T6:T11"/>
    <mergeCell ref="O12:O13"/>
    <mergeCell ref="N12:N13"/>
    <mergeCell ref="S10:S11"/>
    <mergeCell ref="T12:T15"/>
    <mergeCell ref="AE6:AE7"/>
    <mergeCell ref="AD6:AD7"/>
    <mergeCell ref="AC6:AC7"/>
    <mergeCell ref="AB6:AB7"/>
    <mergeCell ref="AD8:AD9"/>
    <mergeCell ref="AB8:AB9"/>
    <mergeCell ref="R10:R11"/>
    <mergeCell ref="Q10:Q11"/>
    <mergeCell ref="P10:P11"/>
    <mergeCell ref="W6:W7"/>
    <mergeCell ref="V6:V7"/>
    <mergeCell ref="U6:U7"/>
    <mergeCell ref="W8:W9"/>
    <mergeCell ref="V8:V9"/>
    <mergeCell ref="U8:U9"/>
    <mergeCell ref="X10:X11"/>
    <mergeCell ref="AC8:AC9"/>
    <mergeCell ref="X8:X9"/>
    <mergeCell ref="AA6:AA7"/>
    <mergeCell ref="Z6:Z7"/>
    <mergeCell ref="Y6:Y7"/>
    <mergeCell ref="AA10:AA11"/>
    <mergeCell ref="Z10:Z11"/>
    <mergeCell ref="Y10:Y11"/>
    <mergeCell ref="AA8:AA9"/>
    <mergeCell ref="Z8:Z9"/>
    <mergeCell ref="Y8:Y9"/>
    <mergeCell ref="Y14:Y15"/>
    <mergeCell ref="AH12:AH15"/>
    <mergeCell ref="AI12:AI15"/>
    <mergeCell ref="AJ12:AJ15"/>
    <mergeCell ref="AH6:AH11"/>
    <mergeCell ref="AI6:AI11"/>
    <mergeCell ref="AJ6:AJ11"/>
    <mergeCell ref="AD14:AD15"/>
    <mergeCell ref="AG14:AG15"/>
    <mergeCell ref="AF14:AF15"/>
    <mergeCell ref="AG10:AG11"/>
    <mergeCell ref="AF10:AF11"/>
    <mergeCell ref="AE10:AE11"/>
    <mergeCell ref="AD10:AD11"/>
    <mergeCell ref="AC10:AC11"/>
    <mergeCell ref="AB10:AB11"/>
    <mergeCell ref="AG8:AG9"/>
    <mergeCell ref="AF8:AF9"/>
    <mergeCell ref="AE8:AE9"/>
    <mergeCell ref="AG6:AG7"/>
    <mergeCell ref="AF6:AF7"/>
    <mergeCell ref="AG12:AG13"/>
    <mergeCell ref="AF12:AF13"/>
    <mergeCell ref="AE12:AE13"/>
    <mergeCell ref="AD12:AD13"/>
    <mergeCell ref="AC12:AC13"/>
    <mergeCell ref="AB12:AB13"/>
    <mergeCell ref="AA12:AA13"/>
    <mergeCell ref="Y12:Y13"/>
    <mergeCell ref="X12:X13"/>
    <mergeCell ref="W12:W13"/>
    <mergeCell ref="V12:V13"/>
    <mergeCell ref="U12:U13"/>
    <mergeCell ref="Z12:Z13"/>
    <mergeCell ref="AE14:AE15"/>
    <mergeCell ref="X14:X15"/>
    <mergeCell ref="W14:W15"/>
    <mergeCell ref="V14:V15"/>
    <mergeCell ref="AC14:AC15"/>
    <mergeCell ref="AB14:AB15"/>
    <mergeCell ref="AA14:AA15"/>
    <mergeCell ref="Z14:Z15"/>
    <mergeCell ref="U14:U15"/>
    <mergeCell ref="B20:B27"/>
    <mergeCell ref="C20:C27"/>
    <mergeCell ref="D20:D27"/>
    <mergeCell ref="E20:E27"/>
    <mergeCell ref="F24:F25"/>
    <mergeCell ref="F26:F27"/>
    <mergeCell ref="G20:G27"/>
    <mergeCell ref="H26:H27"/>
    <mergeCell ref="H24:H25"/>
    <mergeCell ref="I26:I27"/>
    <mergeCell ref="I24:I25"/>
    <mergeCell ref="N26:N27"/>
    <mergeCell ref="N24:N25"/>
    <mergeCell ref="O26:O27"/>
    <mergeCell ref="O24:O25"/>
    <mergeCell ref="P26:P27"/>
    <mergeCell ref="P24:P25"/>
    <mergeCell ref="Q26:Q27"/>
    <mergeCell ref="Q24:Q25"/>
    <mergeCell ref="R26:R27"/>
    <mergeCell ref="R24:R25"/>
    <mergeCell ref="S26:S27"/>
    <mergeCell ref="S24:S25"/>
    <mergeCell ref="T20:T27"/>
    <mergeCell ref="AH20:AH27"/>
    <mergeCell ref="AI20:AI27"/>
    <mergeCell ref="AJ20:AJ27"/>
    <mergeCell ref="AG24:AG25"/>
    <mergeCell ref="AF24:AF25"/>
    <mergeCell ref="AE24:AE25"/>
    <mergeCell ref="AD24:AD25"/>
    <mergeCell ref="AC24:AC25"/>
    <mergeCell ref="AB24:AB25"/>
    <mergeCell ref="AA24:AA25"/>
    <mergeCell ref="Z24:Z25"/>
    <mergeCell ref="Y24:Y25"/>
    <mergeCell ref="X24:X25"/>
    <mergeCell ref="W24:W25"/>
    <mergeCell ref="V24:V25"/>
    <mergeCell ref="U24:U25"/>
    <mergeCell ref="AG26:AG27"/>
    <mergeCell ref="AF26:AF27"/>
    <mergeCell ref="AE26:AE27"/>
    <mergeCell ref="Y26:Y27"/>
    <mergeCell ref="X26:X27"/>
    <mergeCell ref="W26:W27"/>
    <mergeCell ref="V26:V27"/>
    <mergeCell ref="U26:U27"/>
    <mergeCell ref="B28:B37"/>
    <mergeCell ref="C28:C37"/>
    <mergeCell ref="D28:D37"/>
    <mergeCell ref="E28:E37"/>
    <mergeCell ref="F36:F37"/>
    <mergeCell ref="F34:F35"/>
    <mergeCell ref="G28:G37"/>
    <mergeCell ref="H36:H37"/>
    <mergeCell ref="H34:H35"/>
    <mergeCell ref="I36:I37"/>
    <mergeCell ref="I34:I35"/>
    <mergeCell ref="N36:N37"/>
    <mergeCell ref="N34:N35"/>
    <mergeCell ref="O36:O37"/>
    <mergeCell ref="O34:O35"/>
    <mergeCell ref="P36:P37"/>
    <mergeCell ref="P34:P35"/>
    <mergeCell ref="Q36:Q37"/>
    <mergeCell ref="Q34:Q35"/>
    <mergeCell ref="W36:W37"/>
    <mergeCell ref="W34:W35"/>
    <mergeCell ref="X36:X37"/>
    <mergeCell ref="X34:X35"/>
    <mergeCell ref="Y36:Y37"/>
    <mergeCell ref="Y34:Y35"/>
    <mergeCell ref="Z36:Z37"/>
    <mergeCell ref="Z34:Z35"/>
    <mergeCell ref="AA36:AA37"/>
    <mergeCell ref="AA34:AA35"/>
    <mergeCell ref="AB36:AB37"/>
    <mergeCell ref="AB34:AB35"/>
    <mergeCell ref="AC36:AC37"/>
    <mergeCell ref="AC34:AC35"/>
    <mergeCell ref="AD36:AD37"/>
    <mergeCell ref="AD34:AD35"/>
    <mergeCell ref="AE36:AE37"/>
    <mergeCell ref="AE34:AE35"/>
    <mergeCell ref="AF36:AF37"/>
    <mergeCell ref="AF34:AF35"/>
    <mergeCell ref="AG36:AG37"/>
    <mergeCell ref="AG34:AG35"/>
    <mergeCell ref="AH28:AH37"/>
    <mergeCell ref="AI28:AI37"/>
    <mergeCell ref="AJ28:AJ37"/>
    <mergeCell ref="I48:I49"/>
    <mergeCell ref="AG48:AG49"/>
    <mergeCell ref="AF48:AF49"/>
    <mergeCell ref="AE48:AE49"/>
    <mergeCell ref="AD48:AD49"/>
    <mergeCell ref="AC48:AC49"/>
    <mergeCell ref="AB48:AB49"/>
    <mergeCell ref="AA48:AA49"/>
    <mergeCell ref="Z48:Z49"/>
    <mergeCell ref="Y48:Y49"/>
    <mergeCell ref="X48:X49"/>
    <mergeCell ref="W48:W49"/>
    <mergeCell ref="V48:V49"/>
    <mergeCell ref="X38:X39"/>
    <mergeCell ref="W38:W39"/>
    <mergeCell ref="V38:V39"/>
    <mergeCell ref="AJ38:AJ39"/>
    <mergeCell ref="AI38:AI39"/>
    <mergeCell ref="AH38:AH39"/>
    <mergeCell ref="AG38:AG39"/>
    <mergeCell ref="AF38:AF39"/>
    <mergeCell ref="F48:F49"/>
    <mergeCell ref="U48:U49"/>
    <mergeCell ref="S48:S49"/>
    <mergeCell ref="R48:R49"/>
    <mergeCell ref="Q48:Q49"/>
    <mergeCell ref="P48:P49"/>
    <mergeCell ref="O48:O49"/>
    <mergeCell ref="N48:N49"/>
    <mergeCell ref="U38:U39"/>
    <mergeCell ref="T38:T39"/>
    <mergeCell ref="S38:S39"/>
    <mergeCell ref="R38:R39"/>
    <mergeCell ref="Q38:Q39"/>
    <mergeCell ref="P38:P39"/>
    <mergeCell ref="O38:O39"/>
    <mergeCell ref="N38:N39"/>
    <mergeCell ref="H48:H49"/>
    <mergeCell ref="U44:U45"/>
    <mergeCell ref="F44:F45"/>
    <mergeCell ref="AE38:AE39"/>
    <mergeCell ref="AD38:AD39"/>
    <mergeCell ref="AC38:AC39"/>
    <mergeCell ref="AB38:AB39"/>
    <mergeCell ref="AA38:AA39"/>
    <mergeCell ref="Z38:Z39"/>
    <mergeCell ref="Y38:Y39"/>
    <mergeCell ref="F38:F39"/>
    <mergeCell ref="E38:E39"/>
    <mergeCell ref="D38:D39"/>
    <mergeCell ref="C38:C39"/>
    <mergeCell ref="B38:B39"/>
    <mergeCell ref="I38:I39"/>
    <mergeCell ref="H38:H39"/>
    <mergeCell ref="G38:G39"/>
    <mergeCell ref="Q40:Q43"/>
    <mergeCell ref="R40:R43"/>
    <mergeCell ref="S40:S43"/>
    <mergeCell ref="U40:U43"/>
    <mergeCell ref="V40:V43"/>
    <mergeCell ref="W40:W43"/>
    <mergeCell ref="X40:X43"/>
    <mergeCell ref="Y40:Y43"/>
    <mergeCell ref="F40:F43"/>
    <mergeCell ref="H40:H43"/>
    <mergeCell ref="I40:I43"/>
    <mergeCell ref="J40:J42"/>
    <mergeCell ref="K40:K42"/>
    <mergeCell ref="L40:L42"/>
    <mergeCell ref="M40:M42"/>
    <mergeCell ref="N40:N43"/>
    <mergeCell ref="O40:O43"/>
    <mergeCell ref="AJ40:AJ45"/>
    <mergeCell ref="AG46:AG47"/>
    <mergeCell ref="AF46:AF47"/>
    <mergeCell ref="AE46:AE47"/>
    <mergeCell ref="AD46:AD47"/>
    <mergeCell ref="AC46:AC47"/>
    <mergeCell ref="AB46:AB47"/>
    <mergeCell ref="AA46:AA47"/>
    <mergeCell ref="AE40:AE43"/>
    <mergeCell ref="AF40:AF43"/>
    <mergeCell ref="AG40:AG43"/>
    <mergeCell ref="AD44:AD45"/>
    <mergeCell ref="AE44:AE45"/>
    <mergeCell ref="AF44:AF45"/>
    <mergeCell ref="AG44:AG45"/>
    <mergeCell ref="AH40:AH45"/>
    <mergeCell ref="AI40:AI45"/>
    <mergeCell ref="AJ46:AJ49"/>
    <mergeCell ref="AH46:AH49"/>
    <mergeCell ref="AI46:AI49"/>
    <mergeCell ref="AA40:AA43"/>
    <mergeCell ref="AB40:AB43"/>
    <mergeCell ref="AC40:AC43"/>
    <mergeCell ref="AD40:AD43"/>
    <mergeCell ref="F46:F47"/>
    <mergeCell ref="U46:U47"/>
    <mergeCell ref="S46:S47"/>
    <mergeCell ref="R46:R47"/>
    <mergeCell ref="Q46:Q47"/>
    <mergeCell ref="P46:P47"/>
    <mergeCell ref="O46:O47"/>
    <mergeCell ref="N46:N47"/>
    <mergeCell ref="I46:I47"/>
    <mergeCell ref="H46:H47"/>
    <mergeCell ref="S56:S57"/>
    <mergeCell ref="R56:R57"/>
    <mergeCell ref="Q56:Q57"/>
    <mergeCell ref="P56:P57"/>
    <mergeCell ref="O56:O57"/>
    <mergeCell ref="N56:N57"/>
    <mergeCell ref="Z46:Z47"/>
    <mergeCell ref="Y46:Y47"/>
    <mergeCell ref="X46:X47"/>
    <mergeCell ref="W46:W47"/>
    <mergeCell ref="V46:V47"/>
    <mergeCell ref="Y56:Y57"/>
    <mergeCell ref="X56:X57"/>
    <mergeCell ref="W56:W57"/>
    <mergeCell ref="V56:V57"/>
    <mergeCell ref="U50:U51"/>
    <mergeCell ref="T50:T51"/>
    <mergeCell ref="S50:S51"/>
    <mergeCell ref="R50:R51"/>
    <mergeCell ref="Q50:Q51"/>
    <mergeCell ref="P50:P51"/>
    <mergeCell ref="O50:O51"/>
    <mergeCell ref="AH56:AH57"/>
    <mergeCell ref="AG56:AG57"/>
    <mergeCell ref="AF56:AF57"/>
    <mergeCell ref="AE56:AE57"/>
    <mergeCell ref="AD56:AD57"/>
    <mergeCell ref="AC56:AC57"/>
    <mergeCell ref="AB56:AB57"/>
    <mergeCell ref="AA56:AA57"/>
    <mergeCell ref="Z56:Z57"/>
    <mergeCell ref="AJ56:AJ57"/>
    <mergeCell ref="AI56:AI57"/>
    <mergeCell ref="I60:I61"/>
    <mergeCell ref="H60:H61"/>
    <mergeCell ref="G60:G61"/>
    <mergeCell ref="AH60:AH61"/>
    <mergeCell ref="AG60:AG61"/>
    <mergeCell ref="AF60:AF61"/>
    <mergeCell ref="AE60:AE61"/>
    <mergeCell ref="AD60:AD61"/>
    <mergeCell ref="AC60:AC61"/>
    <mergeCell ref="AB60:AB61"/>
    <mergeCell ref="AA60:AA61"/>
    <mergeCell ref="Z60:Z61"/>
    <mergeCell ref="Y60:Y61"/>
    <mergeCell ref="X60:X61"/>
    <mergeCell ref="W60:W61"/>
    <mergeCell ref="V60:V61"/>
    <mergeCell ref="AJ60:AJ61"/>
    <mergeCell ref="AI60:AI61"/>
    <mergeCell ref="U60:U61"/>
    <mergeCell ref="T60:T61"/>
    <mergeCell ref="S60:S61"/>
    <mergeCell ref="R60:R61"/>
    <mergeCell ref="AJ62:AJ63"/>
    <mergeCell ref="AI62:AI63"/>
    <mergeCell ref="AH50:AH51"/>
    <mergeCell ref="AG50:AG51"/>
    <mergeCell ref="AF50:AF51"/>
    <mergeCell ref="AE50:AE51"/>
    <mergeCell ref="AD50:AD51"/>
    <mergeCell ref="B62:B63"/>
    <mergeCell ref="AH62:AH63"/>
    <mergeCell ref="AG62:AG63"/>
    <mergeCell ref="AF62:AF63"/>
    <mergeCell ref="AE62:AE63"/>
    <mergeCell ref="AD62:AD63"/>
    <mergeCell ref="AC62:AC63"/>
    <mergeCell ref="AB62:AB63"/>
    <mergeCell ref="AA62:AA63"/>
    <mergeCell ref="Z62:Z63"/>
    <mergeCell ref="Y62:Y63"/>
    <mergeCell ref="X62:X63"/>
    <mergeCell ref="W62:W63"/>
    <mergeCell ref="V62:V63"/>
    <mergeCell ref="U62:U63"/>
    <mergeCell ref="T62:T63"/>
    <mergeCell ref="Q60:Q61"/>
    <mergeCell ref="D62:D63"/>
    <mergeCell ref="C62:C63"/>
    <mergeCell ref="B60:B61"/>
    <mergeCell ref="I62:I63"/>
    <mergeCell ref="F60:F61"/>
    <mergeCell ref="E60:E61"/>
    <mergeCell ref="C60:C61"/>
    <mergeCell ref="B50:B51"/>
    <mergeCell ref="C50:C51"/>
    <mergeCell ref="D50:D51"/>
    <mergeCell ref="E50:E51"/>
    <mergeCell ref="F50:F51"/>
    <mergeCell ref="G50:G51"/>
    <mergeCell ref="I50:I51"/>
    <mergeCell ref="H50:H51"/>
    <mergeCell ref="D60:D61"/>
    <mergeCell ref="I56:I57"/>
    <mergeCell ref="H56:H57"/>
    <mergeCell ref="G56:G57"/>
    <mergeCell ref="F56:F57"/>
    <mergeCell ref="E56:E57"/>
    <mergeCell ref="D56:D57"/>
    <mergeCell ref="C56:C57"/>
    <mergeCell ref="B56:B57"/>
    <mergeCell ref="AJ52:AJ55"/>
    <mergeCell ref="N50:N51"/>
    <mergeCell ref="AC50:AC51"/>
    <mergeCell ref="AB50:AB51"/>
    <mergeCell ref="AA50:AA51"/>
    <mergeCell ref="Z50:Z51"/>
    <mergeCell ref="Y50:Y51"/>
    <mergeCell ref="X50:X51"/>
    <mergeCell ref="W50:W51"/>
    <mergeCell ref="V50:V51"/>
    <mergeCell ref="AF52:AF55"/>
    <mergeCell ref="AJ50:AJ51"/>
    <mergeCell ref="AI50:AI51"/>
    <mergeCell ref="B52:B55"/>
    <mergeCell ref="C52:C55"/>
    <mergeCell ref="D52:D55"/>
    <mergeCell ref="E52:E55"/>
    <mergeCell ref="F52:F55"/>
    <mergeCell ref="G52:G55"/>
    <mergeCell ref="H52:H55"/>
    <mergeCell ref="I52:I55"/>
    <mergeCell ref="N52:N55"/>
    <mergeCell ref="O52:O55"/>
    <mergeCell ref="P52:P55"/>
    <mergeCell ref="Q52:Q55"/>
    <mergeCell ref="R52:R55"/>
    <mergeCell ref="S52:S55"/>
    <mergeCell ref="T52:T55"/>
    <mergeCell ref="U52:U55"/>
    <mergeCell ref="V52:V55"/>
    <mergeCell ref="W52:W55"/>
    <mergeCell ref="AG52:AG55"/>
    <mergeCell ref="AH52:AH55"/>
    <mergeCell ref="AI52:AI55"/>
    <mergeCell ref="E70:E71"/>
    <mergeCell ref="X52:X55"/>
    <mergeCell ref="Y52:Y55"/>
    <mergeCell ref="Z52:Z55"/>
    <mergeCell ref="AA52:AA55"/>
    <mergeCell ref="AB52:AB55"/>
    <mergeCell ref="AC52:AC55"/>
    <mergeCell ref="AD52:AD55"/>
    <mergeCell ref="AE52:AE55"/>
    <mergeCell ref="H62:H63"/>
    <mergeCell ref="G62:G63"/>
    <mergeCell ref="F62:F63"/>
    <mergeCell ref="E62:E63"/>
    <mergeCell ref="S62:S63"/>
    <mergeCell ref="P60:P61"/>
    <mergeCell ref="O60:O61"/>
    <mergeCell ref="N60:N61"/>
    <mergeCell ref="R62:R63"/>
    <mergeCell ref="Q62:Q63"/>
    <mergeCell ref="P62:P63"/>
    <mergeCell ref="O62:O63"/>
    <mergeCell ref="N62:N63"/>
    <mergeCell ref="U56:U57"/>
    <mergeCell ref="T56:T57"/>
    <mergeCell ref="V64:V65"/>
    <mergeCell ref="U64:U65"/>
    <mergeCell ref="B72:J72"/>
    <mergeCell ref="B73:J73"/>
    <mergeCell ref="B74:J74"/>
    <mergeCell ref="I64:I65"/>
    <mergeCell ref="H64:H65"/>
    <mergeCell ref="G64:G65"/>
    <mergeCell ref="F64:F65"/>
    <mergeCell ref="E64:E65"/>
    <mergeCell ref="D64:D65"/>
    <mergeCell ref="C64:C65"/>
    <mergeCell ref="B64:B65"/>
    <mergeCell ref="I66:I67"/>
    <mergeCell ref="H66:H67"/>
    <mergeCell ref="G66:G67"/>
    <mergeCell ref="F66:F67"/>
    <mergeCell ref="E66:E67"/>
    <mergeCell ref="D66:D67"/>
    <mergeCell ref="C66:C67"/>
    <mergeCell ref="B66:B67"/>
    <mergeCell ref="B70:B71"/>
    <mergeCell ref="C70:C71"/>
    <mergeCell ref="D70:D71"/>
    <mergeCell ref="X66:X67"/>
    <mergeCell ref="W66:W67"/>
    <mergeCell ref="AC64:AC65"/>
    <mergeCell ref="AB64:AB65"/>
    <mergeCell ref="AA64:AA65"/>
    <mergeCell ref="Z64:Z65"/>
    <mergeCell ref="Y64:Y65"/>
    <mergeCell ref="X64:X65"/>
    <mergeCell ref="W64:W65"/>
    <mergeCell ref="AJ64:AJ65"/>
    <mergeCell ref="AI64:AI65"/>
    <mergeCell ref="AH64:AH65"/>
    <mergeCell ref="AG64:AG65"/>
    <mergeCell ref="AF64:AF65"/>
    <mergeCell ref="AE64:AE65"/>
    <mergeCell ref="AD64:AD65"/>
    <mergeCell ref="Z66:Z67"/>
    <mergeCell ref="Y66:Y67"/>
    <mergeCell ref="R66:R67"/>
    <mergeCell ref="Q66:Q67"/>
    <mergeCell ref="P66:P67"/>
    <mergeCell ref="O66:O67"/>
    <mergeCell ref="N66:N67"/>
    <mergeCell ref="T64:T65"/>
    <mergeCell ref="S64:S65"/>
    <mergeCell ref="R64:R65"/>
    <mergeCell ref="Q64:Q65"/>
    <mergeCell ref="P64:P65"/>
    <mergeCell ref="O64:O65"/>
    <mergeCell ref="N64:N65"/>
    <mergeCell ref="AJ66:AJ67"/>
    <mergeCell ref="AI66:AI67"/>
    <mergeCell ref="AH66:AH67"/>
    <mergeCell ref="AG66:AG67"/>
    <mergeCell ref="AF66:AF67"/>
    <mergeCell ref="AE66:AE67"/>
    <mergeCell ref="AD66:AD67"/>
    <mergeCell ref="AC66:AC67"/>
    <mergeCell ref="AB66:AB67"/>
    <mergeCell ref="AA66:AA67"/>
    <mergeCell ref="F68:F69"/>
    <mergeCell ref="B68:B69"/>
    <mergeCell ref="C68:C69"/>
    <mergeCell ref="D68:D69"/>
    <mergeCell ref="E68:E69"/>
    <mergeCell ref="I68:I69"/>
    <mergeCell ref="H68:H69"/>
    <mergeCell ref="G68:G69"/>
    <mergeCell ref="X68:X69"/>
    <mergeCell ref="W68:W69"/>
    <mergeCell ref="V68:V69"/>
    <mergeCell ref="U68:U69"/>
    <mergeCell ref="T68:T69"/>
    <mergeCell ref="S68:S69"/>
    <mergeCell ref="R68:R69"/>
    <mergeCell ref="Q68:Q69"/>
    <mergeCell ref="P68:P69"/>
    <mergeCell ref="O68:O69"/>
    <mergeCell ref="N68:N69"/>
    <mergeCell ref="V66:V67"/>
    <mergeCell ref="U66:U67"/>
    <mergeCell ref="T66:T67"/>
    <mergeCell ref="S66:S67"/>
    <mergeCell ref="AE68:AE69"/>
    <mergeCell ref="AD68:AD69"/>
    <mergeCell ref="AC68:AC69"/>
    <mergeCell ref="AB68:AB69"/>
    <mergeCell ref="AA68:AA69"/>
    <mergeCell ref="Z68:Z69"/>
    <mergeCell ref="Y68:Y69"/>
    <mergeCell ref="AJ68:AJ69"/>
    <mergeCell ref="AI68:AI69"/>
    <mergeCell ref="AH68:AH69"/>
    <mergeCell ref="AG68:AG69"/>
    <mergeCell ref="AF68:AF69"/>
    <mergeCell ref="F70:F71"/>
    <mergeCell ref="G70:G71"/>
    <mergeCell ref="H70:H71"/>
    <mergeCell ref="I70:I71"/>
    <mergeCell ref="N70:N71"/>
    <mergeCell ref="O70:O71"/>
    <mergeCell ref="P70:P71"/>
    <mergeCell ref="Q70:Q71"/>
    <mergeCell ref="R70:R71"/>
    <mergeCell ref="S70:S71"/>
    <mergeCell ref="T70:T71"/>
    <mergeCell ref="U70:U71"/>
    <mergeCell ref="V70:V71"/>
    <mergeCell ref="W70:W71"/>
    <mergeCell ref="X70:X71"/>
    <mergeCell ref="Y70:Y71"/>
    <mergeCell ref="Z70:Z71"/>
    <mergeCell ref="AA70:AA71"/>
    <mergeCell ref="AB70:AB71"/>
    <mergeCell ref="AC70:AC71"/>
    <mergeCell ref="AD70:AD71"/>
    <mergeCell ref="AE70:AE71"/>
    <mergeCell ref="AF70:AF71"/>
    <mergeCell ref="AG70:AG71"/>
    <mergeCell ref="AH70:AH71"/>
    <mergeCell ref="AI70:AI71"/>
    <mergeCell ref="AJ70:AJ7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workbookViewId="0"/>
  </sheetViews>
  <sheetFormatPr defaultRowHeight="14.5" x14ac:dyDescent="0.35"/>
  <cols>
    <col min="1" max="1" width="5" customWidth="1"/>
    <col min="2" max="2" width="21" customWidth="1"/>
    <col min="3" max="3" width="17.7265625" customWidth="1"/>
    <col min="4" max="5" width="13.7265625" customWidth="1"/>
    <col min="6" max="6" width="18.26953125" customWidth="1"/>
    <col min="7" max="7" width="50.26953125" customWidth="1"/>
    <col min="8" max="8" width="14.7265625" customWidth="1"/>
    <col min="9" max="9" width="13.7265625" customWidth="1"/>
    <col min="10" max="10" width="12.7265625" customWidth="1"/>
    <col min="11" max="14" width="10.54296875" customWidth="1"/>
    <col min="15" max="16" width="15.7265625" customWidth="1"/>
    <col min="17" max="17" width="18.54296875" customWidth="1"/>
    <col min="18" max="18" width="15.7265625" customWidth="1"/>
    <col min="19" max="21" width="14" customWidth="1"/>
    <col min="22" max="22" width="10" customWidth="1"/>
    <col min="23" max="23" width="11.26953125" customWidth="1"/>
    <col min="24" max="24" width="10" customWidth="1"/>
    <col min="25" max="25" width="11.7265625" customWidth="1"/>
    <col min="26" max="27" width="12.26953125" customWidth="1"/>
    <col min="28" max="29" width="11.26953125" customWidth="1"/>
    <col min="30" max="30" width="12.26953125" customWidth="1"/>
    <col min="31" max="33" width="11.26953125" customWidth="1"/>
    <col min="34" max="34" width="24.26953125" customWidth="1"/>
    <col min="35" max="35" width="19.453125" customWidth="1"/>
    <col min="36" max="36" width="10.453125" customWidth="1"/>
  </cols>
  <sheetData>
    <row r="1" spans="1:36" x14ac:dyDescent="0.35">
      <c r="A1" s="1"/>
      <c r="B1" s="220" t="s">
        <v>40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35">
      <c r="A3" s="1"/>
      <c r="B3" s="210" t="s">
        <v>0</v>
      </c>
      <c r="C3" s="210" t="s">
        <v>1</v>
      </c>
      <c r="D3" s="210" t="s">
        <v>28</v>
      </c>
      <c r="E3" s="210" t="s">
        <v>29</v>
      </c>
      <c r="F3" s="210" t="s">
        <v>30</v>
      </c>
      <c r="G3" s="210" t="s">
        <v>3</v>
      </c>
      <c r="H3" s="210" t="s">
        <v>4</v>
      </c>
      <c r="I3" s="210" t="s">
        <v>5</v>
      </c>
      <c r="J3" s="211" t="s">
        <v>6</v>
      </c>
      <c r="K3" s="211"/>
      <c r="L3" s="211"/>
      <c r="M3" s="211"/>
      <c r="N3" s="207" t="s">
        <v>47</v>
      </c>
      <c r="O3" s="210" t="s">
        <v>31</v>
      </c>
      <c r="P3" s="217" t="s">
        <v>42</v>
      </c>
      <c r="Q3" s="217" t="s">
        <v>32</v>
      </c>
      <c r="R3" s="217" t="s">
        <v>37</v>
      </c>
      <c r="S3" s="217" t="s">
        <v>33</v>
      </c>
      <c r="T3" s="210" t="s">
        <v>55</v>
      </c>
      <c r="U3" s="210" t="s">
        <v>57</v>
      </c>
      <c r="V3" s="211" t="s">
        <v>59</v>
      </c>
      <c r="W3" s="211"/>
      <c r="X3" s="211"/>
      <c r="Y3" s="211"/>
      <c r="Z3" s="211"/>
      <c r="AA3" s="211"/>
      <c r="AB3" s="210" t="s">
        <v>69</v>
      </c>
      <c r="AC3" s="212" t="s">
        <v>75</v>
      </c>
      <c r="AD3" s="214" t="s">
        <v>77</v>
      </c>
      <c r="AE3" s="215"/>
      <c r="AF3" s="216"/>
      <c r="AG3" s="207" t="s">
        <v>27</v>
      </c>
      <c r="AH3" s="207" t="s">
        <v>36</v>
      </c>
      <c r="AI3" s="210" t="s">
        <v>34</v>
      </c>
      <c r="AJ3" s="207" t="s">
        <v>35</v>
      </c>
    </row>
    <row r="4" spans="1:36" ht="169.15" customHeight="1" x14ac:dyDescent="0.35">
      <c r="A4" s="1"/>
      <c r="B4" s="210"/>
      <c r="C4" s="210"/>
      <c r="D4" s="210"/>
      <c r="E4" s="210"/>
      <c r="F4" s="210"/>
      <c r="G4" s="210"/>
      <c r="H4" s="210"/>
      <c r="I4" s="210"/>
      <c r="J4" s="3" t="s">
        <v>7</v>
      </c>
      <c r="K4" s="3" t="s">
        <v>8</v>
      </c>
      <c r="L4" s="3" t="s">
        <v>9</v>
      </c>
      <c r="M4" s="11" t="s">
        <v>10</v>
      </c>
      <c r="N4" s="208"/>
      <c r="O4" s="210"/>
      <c r="P4" s="217"/>
      <c r="Q4" s="217"/>
      <c r="R4" s="217"/>
      <c r="S4" s="217"/>
      <c r="T4" s="210"/>
      <c r="U4" s="210"/>
      <c r="V4" s="3" t="s">
        <v>61</v>
      </c>
      <c r="W4" s="3" t="s">
        <v>62</v>
      </c>
      <c r="X4" s="3" t="s">
        <v>15</v>
      </c>
      <c r="Y4" s="3" t="s">
        <v>63</v>
      </c>
      <c r="Z4" s="3" t="s">
        <v>60</v>
      </c>
      <c r="AA4" s="3" t="s">
        <v>25</v>
      </c>
      <c r="AB4" s="210"/>
      <c r="AC4" s="213"/>
      <c r="AD4" s="3" t="s">
        <v>16</v>
      </c>
      <c r="AE4" s="3" t="s">
        <v>17</v>
      </c>
      <c r="AF4" s="3" t="s">
        <v>26</v>
      </c>
      <c r="AG4" s="208"/>
      <c r="AH4" s="208"/>
      <c r="AI4" s="210"/>
      <c r="AJ4" s="208"/>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209" t="s">
        <v>24</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workbookViewId="0"/>
  </sheetViews>
  <sheetFormatPr defaultRowHeight="14.5" x14ac:dyDescent="0.35"/>
  <cols>
    <col min="1" max="1" width="5" customWidth="1"/>
    <col min="2" max="2" width="21" customWidth="1"/>
    <col min="3" max="3" width="17.7265625" customWidth="1"/>
    <col min="4" max="5" width="13.7265625" customWidth="1"/>
    <col min="6" max="6" width="18.26953125" customWidth="1"/>
    <col min="7" max="7" width="50.26953125" customWidth="1"/>
    <col min="8" max="8" width="14.7265625" customWidth="1"/>
    <col min="9" max="9" width="13.7265625" customWidth="1"/>
    <col min="10" max="10" width="12.7265625" customWidth="1"/>
    <col min="11" max="14" width="10.54296875" customWidth="1"/>
    <col min="15" max="16" width="15.7265625" customWidth="1"/>
    <col min="17" max="17" width="18.54296875" customWidth="1"/>
    <col min="18" max="18" width="15.7265625" customWidth="1"/>
    <col min="19" max="21" width="14" customWidth="1"/>
    <col min="22" max="22" width="10" customWidth="1"/>
    <col min="23" max="23" width="11.26953125" customWidth="1"/>
    <col min="24" max="24" width="10" customWidth="1"/>
    <col min="25" max="25" width="11.7265625" customWidth="1"/>
    <col min="26" max="27" width="12.26953125" customWidth="1"/>
    <col min="28" max="29" width="11.26953125" customWidth="1"/>
    <col min="30" max="30" width="12.26953125" customWidth="1"/>
    <col min="31" max="33" width="11.26953125" customWidth="1"/>
    <col min="34" max="34" width="24.26953125" customWidth="1"/>
    <col min="35" max="35" width="19.453125" customWidth="1"/>
    <col min="36" max="36" width="10.453125" customWidth="1"/>
  </cols>
  <sheetData>
    <row r="1" spans="1:36" x14ac:dyDescent="0.35">
      <c r="A1" s="1"/>
      <c r="B1" s="220" t="s">
        <v>40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35">
      <c r="A3" s="1"/>
      <c r="B3" s="210" t="s">
        <v>0</v>
      </c>
      <c r="C3" s="210" t="s">
        <v>1</v>
      </c>
      <c r="D3" s="210" t="s">
        <v>28</v>
      </c>
      <c r="E3" s="210" t="s">
        <v>29</v>
      </c>
      <c r="F3" s="210" t="s">
        <v>30</v>
      </c>
      <c r="G3" s="210" t="s">
        <v>3</v>
      </c>
      <c r="H3" s="210" t="s">
        <v>4</v>
      </c>
      <c r="I3" s="210" t="s">
        <v>5</v>
      </c>
      <c r="J3" s="211" t="s">
        <v>6</v>
      </c>
      <c r="K3" s="211"/>
      <c r="L3" s="211"/>
      <c r="M3" s="211"/>
      <c r="N3" s="207" t="s">
        <v>47</v>
      </c>
      <c r="O3" s="210" t="s">
        <v>31</v>
      </c>
      <c r="P3" s="217" t="s">
        <v>42</v>
      </c>
      <c r="Q3" s="217" t="s">
        <v>32</v>
      </c>
      <c r="R3" s="217" t="s">
        <v>37</v>
      </c>
      <c r="S3" s="217" t="s">
        <v>33</v>
      </c>
      <c r="T3" s="210" t="s">
        <v>55</v>
      </c>
      <c r="U3" s="210" t="s">
        <v>57</v>
      </c>
      <c r="V3" s="211" t="s">
        <v>59</v>
      </c>
      <c r="W3" s="211"/>
      <c r="X3" s="211"/>
      <c r="Y3" s="211"/>
      <c r="Z3" s="211"/>
      <c r="AA3" s="211"/>
      <c r="AB3" s="210" t="s">
        <v>69</v>
      </c>
      <c r="AC3" s="212" t="s">
        <v>75</v>
      </c>
      <c r="AD3" s="214" t="s">
        <v>77</v>
      </c>
      <c r="AE3" s="215"/>
      <c r="AF3" s="216"/>
      <c r="AG3" s="207" t="s">
        <v>27</v>
      </c>
      <c r="AH3" s="207" t="s">
        <v>36</v>
      </c>
      <c r="AI3" s="210" t="s">
        <v>34</v>
      </c>
      <c r="AJ3" s="207" t="s">
        <v>35</v>
      </c>
    </row>
    <row r="4" spans="1:36" ht="130" x14ac:dyDescent="0.35">
      <c r="A4" s="1"/>
      <c r="B4" s="210"/>
      <c r="C4" s="210"/>
      <c r="D4" s="210"/>
      <c r="E4" s="210"/>
      <c r="F4" s="210"/>
      <c r="G4" s="210"/>
      <c r="H4" s="210"/>
      <c r="I4" s="210"/>
      <c r="J4" s="3" t="s">
        <v>7</v>
      </c>
      <c r="K4" s="3" t="s">
        <v>8</v>
      </c>
      <c r="L4" s="3" t="s">
        <v>9</v>
      </c>
      <c r="M4" s="11" t="s">
        <v>10</v>
      </c>
      <c r="N4" s="208"/>
      <c r="O4" s="210"/>
      <c r="P4" s="217"/>
      <c r="Q4" s="217"/>
      <c r="R4" s="217"/>
      <c r="S4" s="217"/>
      <c r="T4" s="210"/>
      <c r="U4" s="210"/>
      <c r="V4" s="3" t="s">
        <v>61</v>
      </c>
      <c r="W4" s="3" t="s">
        <v>62</v>
      </c>
      <c r="X4" s="3" t="s">
        <v>15</v>
      </c>
      <c r="Y4" s="3" t="s">
        <v>63</v>
      </c>
      <c r="Z4" s="3" t="s">
        <v>60</v>
      </c>
      <c r="AA4" s="3" t="s">
        <v>25</v>
      </c>
      <c r="AB4" s="210"/>
      <c r="AC4" s="213"/>
      <c r="AD4" s="3" t="s">
        <v>16</v>
      </c>
      <c r="AE4" s="3" t="s">
        <v>17</v>
      </c>
      <c r="AF4" s="3" t="s">
        <v>26</v>
      </c>
      <c r="AG4" s="208"/>
      <c r="AH4" s="208"/>
      <c r="AI4" s="210"/>
      <c r="AJ4" s="208"/>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333.5"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209" t="s">
        <v>24</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ŠMSM</vt:lpstr>
      <vt:lpstr>SM</vt:lpstr>
      <vt:lpstr>AM</vt:lpstr>
      <vt:lpstr>VRM</vt:lpstr>
      <vt:lpstr>SADM</vt:lpstr>
      <vt:lpstr>SAM</vt:lpstr>
      <vt:lpstr>JUNGTINIAI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Vaida Lisauskienė</cp:lastModifiedBy>
  <cp:lastPrinted>2022-12-22T14:53:05Z</cp:lastPrinted>
  <dcterms:created xsi:type="dcterms:W3CDTF">2022-12-16T11:51:22Z</dcterms:created>
  <dcterms:modified xsi:type="dcterms:W3CDTF">2024-10-08T11:28:19Z</dcterms:modified>
</cp:coreProperties>
</file>