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655" tabRatio="671" activeTab="0"/>
  </bookViews>
  <sheets>
    <sheet name="1 lentele" sheetId="1" r:id="rId1"/>
    <sheet name="2 lentele" sheetId="2" r:id="rId2"/>
    <sheet name="3 lentele" sheetId="3" r:id="rId3"/>
    <sheet name="4 lentele" sheetId="4" r:id="rId4"/>
    <sheet name="5 lentele" sheetId="5" r:id="rId5"/>
    <sheet name="6 lentele" sheetId="6" r:id="rId6"/>
    <sheet name="7 lentele" sheetId="7" r:id="rId7"/>
  </sheets>
  <definedNames>
    <definedName name="_xlnm.Print_Area" localSheetId="0">'1 lentele'!$A$1:$R$77</definedName>
    <definedName name="_xlnm.Print_Area" localSheetId="1">'2 lentele'!$A$1:$U$298</definedName>
    <definedName name="_xlnm.Print_Area" localSheetId="3">'4 lentele'!$A$1:$C$61</definedName>
    <definedName name="_xlnm.Print_Area" localSheetId="4">'5 lentele'!$A$1:$J$36</definedName>
    <definedName name="_xlnm.Print_Area" localSheetId="5">'6 lentele'!$A$1:$J$37</definedName>
    <definedName name="_xlnm.Print_Area" localSheetId="6">'7 lentele'!$A$1:$E$59</definedName>
    <definedName name="_xlnm.Print_Titles" localSheetId="0">'1 lentele'!$6:$7</definedName>
    <definedName name="_xlnm.Print_Titles" localSheetId="1">'2 lentele'!$6:$7</definedName>
    <definedName name="_xlnm.Print_Titles" localSheetId="2">'3 lentele'!$7:$7</definedName>
    <definedName name="_xlnm.Print_Titles" localSheetId="3">'4 lentele'!$6:$6</definedName>
    <definedName name="_xlnm.Print_Titles" localSheetId="6">'7 lentele'!$6:$6</definedName>
  </definedNames>
  <calcPr fullCalcOnLoad="1"/>
</workbook>
</file>

<file path=xl/comments2.xml><?xml version="1.0" encoding="utf-8"?>
<comments xmlns="http://schemas.openxmlformats.org/spreadsheetml/2006/main">
  <authors>
    <author>Edita</author>
    <author>Dainora Dovidaitytė</author>
  </authors>
  <commentList>
    <comment ref="P18" authorId="0">
      <text>
        <r>
          <rPr>
            <b/>
            <sz val="9"/>
            <rFont val="Tahoma"/>
            <family val="2"/>
          </rPr>
          <t>Edita:</t>
        </r>
        <r>
          <rPr>
            <sz val="9"/>
            <rFont val="Tahoma"/>
            <family val="2"/>
          </rPr>
          <t xml:space="preserve">
Pagal 2017 08 08 ITVP pakeitimą</t>
        </r>
      </text>
    </comment>
    <comment ref="R172" authorId="1">
      <text>
        <r>
          <rPr>
            <b/>
            <sz val="9"/>
            <rFont val="Tahoma"/>
            <family val="2"/>
          </rPr>
          <t>Dainora Dovidaitytė:</t>
        </r>
        <r>
          <rPr>
            <sz val="9"/>
            <rFont val="Tahoma"/>
            <family val="2"/>
          </rPr>
          <t xml:space="preserve">
ITVP vykdymas nuo 2017 metų. Nėra PFSA tai nežinau, kokias čia datas reikėtų nurodyti. Pagal PFSA sarasas turi būti sudarytas 2017/07. 
</t>
        </r>
      </text>
    </comment>
    <comment ref="A255" authorId="0">
      <text>
        <r>
          <rPr>
            <b/>
            <sz val="9"/>
            <rFont val="Tahoma"/>
            <family val="2"/>
          </rPr>
          <t>Edita:</t>
        </r>
        <r>
          <rPr>
            <sz val="9"/>
            <rFont val="Tahoma"/>
            <family val="2"/>
          </rPr>
          <t xml:space="preserve">
Naujas projektas</t>
        </r>
      </text>
    </comment>
    <comment ref="A256" authorId="0">
      <text>
        <r>
          <rPr>
            <b/>
            <sz val="9"/>
            <rFont val="Tahoma"/>
            <family val="2"/>
          </rPr>
          <t>Edita:</t>
        </r>
        <r>
          <rPr>
            <sz val="9"/>
            <rFont val="Tahoma"/>
            <family val="2"/>
          </rPr>
          <t xml:space="preserve">
Naujas projektas 2017 12 20</t>
        </r>
      </text>
    </comment>
    <comment ref="A257" authorId="0">
      <text>
        <r>
          <rPr>
            <b/>
            <sz val="9"/>
            <rFont val="Tahoma"/>
            <family val="2"/>
          </rPr>
          <t>Edita:</t>
        </r>
        <r>
          <rPr>
            <sz val="9"/>
            <rFont val="Tahoma"/>
            <family val="2"/>
          </rPr>
          <t xml:space="preserve">
Naujas projektas 2017 12 20</t>
        </r>
      </text>
    </comment>
    <comment ref="A258" authorId="0">
      <text>
        <r>
          <rPr>
            <b/>
            <sz val="9"/>
            <rFont val="Tahoma"/>
            <family val="2"/>
          </rPr>
          <t>Edita:</t>
        </r>
        <r>
          <rPr>
            <sz val="9"/>
            <rFont val="Tahoma"/>
            <family val="2"/>
          </rPr>
          <t xml:space="preserve">
Naujas projektas 2017 12 20</t>
        </r>
      </text>
    </comment>
    <comment ref="A259" authorId="0">
      <text>
        <r>
          <rPr>
            <b/>
            <sz val="9"/>
            <rFont val="Tahoma"/>
            <family val="2"/>
          </rPr>
          <t>Edita:</t>
        </r>
        <r>
          <rPr>
            <sz val="9"/>
            <rFont val="Tahoma"/>
            <family val="2"/>
          </rPr>
          <t xml:space="preserve">
Naujas projektas 2017 12 20</t>
        </r>
      </text>
    </comment>
    <comment ref="A260" authorId="0">
      <text>
        <r>
          <rPr>
            <b/>
            <sz val="9"/>
            <rFont val="Tahoma"/>
            <family val="2"/>
          </rPr>
          <t>Edita:</t>
        </r>
        <r>
          <rPr>
            <sz val="9"/>
            <rFont val="Tahoma"/>
            <family val="2"/>
          </rPr>
          <t xml:space="preserve">
Naujas projektas 2017 12 20</t>
        </r>
      </text>
    </comment>
    <comment ref="A261" authorId="0">
      <text>
        <r>
          <rPr>
            <b/>
            <sz val="9"/>
            <rFont val="Tahoma"/>
            <family val="2"/>
          </rPr>
          <t>Edita:</t>
        </r>
        <r>
          <rPr>
            <sz val="9"/>
            <rFont val="Tahoma"/>
            <family val="2"/>
          </rPr>
          <t xml:space="preserve">
Naujas projektas 2017 12 20</t>
        </r>
      </text>
    </comment>
  </commentList>
</comments>
</file>

<file path=xl/comments3.xml><?xml version="1.0" encoding="utf-8"?>
<comments xmlns="http://schemas.openxmlformats.org/spreadsheetml/2006/main">
  <authors>
    <author>Vilija Aleksienė</author>
    <author>Dainora Dovidaitytė</author>
    <author>Edita</author>
  </authors>
  <commentList>
    <comment ref="P177" authorId="0">
      <text>
        <r>
          <rPr>
            <b/>
            <sz val="9"/>
            <rFont val="Tahoma"/>
            <family val="2"/>
          </rPr>
          <t>Vilija Aleksienė:</t>
        </r>
        <r>
          <rPr>
            <sz val="9"/>
            <rFont val="Tahoma"/>
            <family val="2"/>
          </rPr>
          <t xml:space="preserve">
</t>
        </r>
      </text>
    </comment>
    <comment ref="L171" authorId="1">
      <text>
        <r>
          <rPr>
            <b/>
            <sz val="9"/>
            <rFont val="Tahoma"/>
            <family val="2"/>
          </rPr>
          <t>Dainora Dovidaitytė:</t>
        </r>
        <r>
          <rPr>
            <sz val="9"/>
            <rFont val="Tahoma"/>
            <family val="2"/>
          </rPr>
          <t xml:space="preserve">
ITVP tokio rodiklio nėra, vietoje jo yra "Investicijas gavusios vaikų priežiūros arba švietimo įstaigos pajėgumas - 260</t>
        </r>
      </text>
    </comment>
    <comment ref="C287" authorId="2">
      <text>
        <r>
          <rPr>
            <b/>
            <sz val="9"/>
            <rFont val="Tahoma"/>
            <family val="2"/>
          </rPr>
          <t xml:space="preserve">Edita: </t>
        </r>
        <r>
          <rPr>
            <sz val="9"/>
            <rFont val="Tahoma"/>
            <family val="2"/>
          </rPr>
          <t>patikslintą informaciją dėl projekto pateiks liepos 24 d. (atlikus poreikio tyrimą), tuomet bus patikslintas ŠRPP</t>
        </r>
      </text>
    </comment>
    <comment ref="A255" authorId="2">
      <text>
        <r>
          <rPr>
            <b/>
            <sz val="9"/>
            <rFont val="Tahoma"/>
            <family val="2"/>
          </rPr>
          <t>Edita:</t>
        </r>
        <r>
          <rPr>
            <sz val="9"/>
            <rFont val="Tahoma"/>
            <family val="2"/>
          </rPr>
          <t xml:space="preserve">
Naujas projektas</t>
        </r>
      </text>
    </comment>
    <comment ref="A256" authorId="2">
      <text>
        <r>
          <rPr>
            <b/>
            <sz val="9"/>
            <rFont val="Tahoma"/>
            <family val="2"/>
          </rPr>
          <t>Edita:</t>
        </r>
        <r>
          <rPr>
            <sz val="9"/>
            <rFont val="Tahoma"/>
            <family val="2"/>
          </rPr>
          <t xml:space="preserve">
Naujas projektas 2017 12 20</t>
        </r>
      </text>
    </comment>
    <comment ref="A257" authorId="2">
      <text>
        <r>
          <rPr>
            <b/>
            <sz val="9"/>
            <rFont val="Tahoma"/>
            <family val="2"/>
          </rPr>
          <t>Edita:</t>
        </r>
        <r>
          <rPr>
            <sz val="9"/>
            <rFont val="Tahoma"/>
            <family val="2"/>
          </rPr>
          <t xml:space="preserve">
Naujas projektas 2017 12 20</t>
        </r>
      </text>
    </comment>
    <comment ref="A258" authorId="2">
      <text>
        <r>
          <rPr>
            <b/>
            <sz val="9"/>
            <rFont val="Tahoma"/>
            <family val="2"/>
          </rPr>
          <t>Edita:</t>
        </r>
        <r>
          <rPr>
            <sz val="9"/>
            <rFont val="Tahoma"/>
            <family val="2"/>
          </rPr>
          <t xml:space="preserve">
Naujas projektas 2017 12 20</t>
        </r>
      </text>
    </comment>
    <comment ref="A259" authorId="2">
      <text>
        <r>
          <rPr>
            <b/>
            <sz val="9"/>
            <rFont val="Tahoma"/>
            <family val="2"/>
          </rPr>
          <t>Edita:</t>
        </r>
        <r>
          <rPr>
            <sz val="9"/>
            <rFont val="Tahoma"/>
            <family val="2"/>
          </rPr>
          <t xml:space="preserve">
Naujas projektas 2017 12 20</t>
        </r>
      </text>
    </comment>
    <comment ref="A260" authorId="2">
      <text>
        <r>
          <rPr>
            <b/>
            <sz val="9"/>
            <rFont val="Tahoma"/>
            <family val="2"/>
          </rPr>
          <t>Edita:</t>
        </r>
        <r>
          <rPr>
            <sz val="9"/>
            <rFont val="Tahoma"/>
            <family val="2"/>
          </rPr>
          <t xml:space="preserve">
Naujas projektas 2017 12 20</t>
        </r>
      </text>
    </comment>
    <comment ref="A261" authorId="2">
      <text>
        <r>
          <rPr>
            <b/>
            <sz val="9"/>
            <rFont val="Tahoma"/>
            <family val="2"/>
          </rPr>
          <t>Edita:</t>
        </r>
        <r>
          <rPr>
            <sz val="9"/>
            <rFont val="Tahoma"/>
            <family val="2"/>
          </rPr>
          <t xml:space="preserve">
Naujas projektas 2017 12 20</t>
        </r>
      </text>
    </comment>
  </commentList>
</comments>
</file>

<file path=xl/comments4.xml><?xml version="1.0" encoding="utf-8"?>
<comments xmlns="http://schemas.openxmlformats.org/spreadsheetml/2006/main">
  <authors>
    <author>Edita</author>
  </authors>
  <commentList>
    <comment ref="C36" authorId="0">
      <text>
        <r>
          <rPr>
            <b/>
            <sz val="9"/>
            <rFont val="Tahoma"/>
            <family val="2"/>
          </rPr>
          <t>Edita:</t>
        </r>
        <r>
          <rPr>
            <sz val="9"/>
            <rFont val="Tahoma"/>
            <family val="2"/>
          </rPr>
          <t xml:space="preserve">
Buvo techninė sumavimo klaida 2018 07 23</t>
        </r>
      </text>
    </comment>
  </commentList>
</comments>
</file>

<file path=xl/sharedStrings.xml><?xml version="1.0" encoding="utf-8"?>
<sst xmlns="http://schemas.openxmlformats.org/spreadsheetml/2006/main" count="5701" uniqueCount="1241">
  <si>
    <t>Nr.</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</si>
  <si>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</si>
  <si>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</si>
  <si>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</si>
  <si>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</si>
  <si>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</si>
  <si>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</si>
  <si>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</si>
  <si>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</si>
  <si>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</si>
  <si>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</si>
  <si>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ES lėšos</t>
  </si>
  <si>
    <t>Požymiai</t>
  </si>
  <si>
    <t>Lėšų poreikis ir finansavimo šaltiniai (Eur)</t>
  </si>
  <si>
    <t>Projekto etapai</t>
  </si>
  <si>
    <t>1.1.1</t>
  </si>
  <si>
    <t>ITI</t>
  </si>
  <si>
    <t>rez.</t>
  </si>
  <si>
    <t>Kodas (II)</t>
  </si>
  <si>
    <t>Kodas (III)</t>
  </si>
  <si>
    <t>Kodas (IV)</t>
  </si>
  <si>
    <t>Kodas (I)*</t>
  </si>
  <si>
    <t>Siekiama reikšmė (I)</t>
  </si>
  <si>
    <t>Siekiama reikšmė (II)</t>
  </si>
  <si>
    <t>Siekiama reikšmė (III)</t>
  </si>
  <si>
    <t>Siekiama reikšmė (IV)</t>
  </si>
  <si>
    <t>07.1.1-CPVA-R-904</t>
  </si>
  <si>
    <t>Metai:</t>
  </si>
  <si>
    <t>Veiksmų programos įgyvendinimo plano priemonės pavadinimas</t>
  </si>
  <si>
    <t>Iš viso</t>
  </si>
  <si>
    <t>Kitos viešosios infrastruktūros modernizavimas (viešosios erdvės): pramoninių, buvusių karinių, inžinerinių ir pan. objektų teritorijų pritaikymas ar konversija</t>
  </si>
  <si>
    <t>Vietinės reikšmės keliai ir gatvės (rekonstrukcija)</t>
  </si>
  <si>
    <t>Užterštų teritorijų išvalymas</t>
  </si>
  <si>
    <t>Vandentvarka (naujų tinklų įrengimas)</t>
  </si>
  <si>
    <t>Kita (nepriskirta kitoms grupėms)</t>
  </si>
  <si>
    <t>Viešoji verslui skirta infrastruktūra (pramoniniai parkai, pramonės zonos ir pan.)</t>
  </si>
  <si>
    <t>Kitos viešosios infrastruktūros modernizavimas (viešosios erdvės): visuomeninės, komercinės ir bendro naudojimo paskirties teritorijos</t>
  </si>
  <si>
    <t>Kitos viešosios infrastruktūros modernizavimas (pastatai ir statiniai): sveikatinimo ir sporto objektai</t>
  </si>
  <si>
    <t>Atliekų tvarkymas (mažinimo, rūšiavimo ir perdirbimo skatinimo priemonės)</t>
  </si>
  <si>
    <t>Lietaus nuotekų sistemų modernizavimas ir plėtra</t>
  </si>
  <si>
    <t>Vietinės reikšmės keliai ir gatvės (statyba)</t>
  </si>
  <si>
    <t>Kitos viešosios infrastruktūros modernizavimas (pastatai ir statiniai): bendruomenės, nevyriausybinių organizacijų veiklai pritaikomi pastatai</t>
  </si>
  <si>
    <t>Kitos viešosios infrastruktūros modernizavimas (viešosios erdvės): gyvenamosios paskirties teritorijos</t>
  </si>
  <si>
    <t>Kitos viešosios infrastruktūros modernizavimas (viešosios erdvės): rekreacinės teritorijos ir gamtinis karkasas</t>
  </si>
  <si>
    <t>Paslaugų ir asmenų aptarnavimo kokybės gerinimas savivaldybėse</t>
  </si>
  <si>
    <t>09.1.3-CPVA-R-724</t>
  </si>
  <si>
    <t>Mokyklų tinklo efektyvumo didinimas</t>
  </si>
  <si>
    <t>Neformaliojo švietimo infrastruktūros tobulinimas</t>
  </si>
  <si>
    <t xml:space="preserve">08.2.1-CPVA-R-908 </t>
  </si>
  <si>
    <t xml:space="preserve">04.5.1-TID-R-518 </t>
  </si>
  <si>
    <t>04.5.1-TID-R-516</t>
  </si>
  <si>
    <t>08.1.3-CPVA-R-609</t>
  </si>
  <si>
    <t>Pirminės asmens ir visuomenės sveikatos priežiūros veiklos efektyvumo didinimas</t>
  </si>
  <si>
    <t>Darnaus judumo priemonių diegimas</t>
  </si>
  <si>
    <t>Kodas</t>
  </si>
  <si>
    <t>Projektų, kuriems veiklų grupė priskirta kaip pagrindinė, skaičius</t>
  </si>
  <si>
    <t>Atsinaujinančių energijos šaltinių diegimas</t>
  </si>
  <si>
    <t>Viešųjų pastatų energinio efektyvumo didinimas</t>
  </si>
  <si>
    <t>Viešosios infrastruktūros (išskyrus pastatus) energinio efektyvumo didinimas</t>
  </si>
  <si>
    <t>Gyvenamųjų namų energinio efektyvumo didinimas</t>
  </si>
  <si>
    <t>Vandentvarka (esamų geriamo vandens ir nuotekų tinklų modernizavimas)</t>
  </si>
  <si>
    <t>Viešojo transporto infrastruktūra</t>
  </si>
  <si>
    <t>Viešojo transporto priemonių įsigijimas</t>
  </si>
  <si>
    <t>Valstybinės reikšmės keliai ir gatvės (statyba)</t>
  </si>
  <si>
    <t>Valstybinės reikšmės keliai ir gatvės (rekonstrukcija)</t>
  </si>
  <si>
    <t>Daugiarūšio transporto plėtra</t>
  </si>
  <si>
    <t>Oro uostų ir aerodromų infrastruktūra</t>
  </si>
  <si>
    <t>Regioninė ir vietinė vandens transporto infrastruktūra</t>
  </si>
  <si>
    <t>Intelektinės transporto sistemos</t>
  </si>
  <si>
    <t>Aukštojo mokslo įstaigų modernizavimas</t>
  </si>
  <si>
    <t>Profesinio ar suaugusiųjų mokymo įstaigų modernizavimas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</si>
  <si>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</si>
  <si>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</si>
  <si>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</si>
  <si>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</si>
  <si>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</si>
  <si>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</si>
  <si>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(pastatai ir statiniai): kultūros objektai</t>
  </si>
  <si>
    <t>Viešoji tyrimų ir inovacijų infrastruktūra</t>
  </si>
  <si>
    <t>Oro kokybės gerinimas (gatvių valymo technikos įsigijimas, technologijų diegimas)</t>
  </si>
  <si>
    <t>Kraštovaizdžio tvarkymas (kraštovaizdžio etalonai, pažeistos teritorijos ir pan.)</t>
  </si>
  <si>
    <t>Natura 2000 teritorijų tvarkymas ir pritaikymas</t>
  </si>
  <si>
    <t>Pėsčiųjų ir dviračių takai (ne miesto vietovėse)</t>
  </si>
  <si>
    <t>Viešoji turizmo infrastruktūra</t>
  </si>
  <si>
    <t>Viešosios turizmo paslaugos</t>
  </si>
  <si>
    <t>Kultūros paveldo objektų sutvarkymas ir pritaikymas</t>
  </si>
  <si>
    <t>Gamtos paveldo objektų sutvarkymas ir pritaikymas</t>
  </si>
  <si>
    <t>Kompleksinių paveldo objektų sutvarkymas ir pritaikymas</t>
  </si>
  <si>
    <t>Sveikatos paslaugų plėtra (ne infrastruktūra)</t>
  </si>
  <si>
    <t>Socialinių paslaugų plėtra (ne infrastruktūra)</t>
  </si>
  <si>
    <t>Viešojo valdymo tobulinimas</t>
  </si>
  <si>
    <t>2015 m.</t>
  </si>
  <si>
    <t>2016 m.</t>
  </si>
  <si>
    <t>2017 m.</t>
  </si>
  <si>
    <t>2018 m.</t>
  </si>
  <si>
    <t>2019 m.</t>
  </si>
  <si>
    <t>2020 m.</t>
  </si>
  <si>
    <t>Iš viso 2014-2020 m. (be rezervinių projektų)</t>
  </si>
  <si>
    <t>Lėšų poreikis (EUR)</t>
  </si>
  <si>
    <t xml:space="preserve">Iš viso </t>
  </si>
  <si>
    <t>1.2.1.1.</t>
  </si>
  <si>
    <t>1.2.</t>
  </si>
  <si>
    <t>1.2.1.</t>
  </si>
  <si>
    <t>1.2.1.2.</t>
  </si>
  <si>
    <t xml:space="preserve">Iš viso planui įgyvendinti: </t>
  </si>
  <si>
    <t xml:space="preserve">2014 m. </t>
  </si>
  <si>
    <t>Papildoma informacija</t>
  </si>
  <si>
    <t>Veiksmų programos įgyvendinimo plano priemonė, pavadinimas</t>
  </si>
  <si>
    <t>Nr. 04.5.1-TID-R-514 "Darnaus judumo priemonių diegimas"</t>
  </si>
  <si>
    <t>Nr. 04.5.1-TID-R-516 "Pėsčiųjų ir dviračių takų rekonstrukcija ir plėtra"</t>
  </si>
  <si>
    <t>Nr. 04.5.1-TID-R-518 "Vietinio susisiekimo viešojo transporto priemonių parko atnaujinimas"</t>
  </si>
  <si>
    <t>Nr. 05.1.1-APVA-R-007 „Paviršinių nuotekų sistemų tvarkymas“</t>
  </si>
  <si>
    <t>Nr. 05.2.1-APVA-R-008 „Komunalinių atliekų tvarkymo infrastruktūros plėtra“</t>
  </si>
  <si>
    <t>Nr. 05.3.2-APVA-R-014 „Geriamojo vandens tiekimo ir nuotekų tvarkymo sistemų renovavimas ir plėtra, įmonių valdymo tobulinimas“</t>
  </si>
  <si>
    <t>Nr. 05.4.1-CPVA-R-302 "Aktualizuoti savivaldybių kultūros paveldo objektus"</t>
  </si>
  <si>
    <t>Nr. 05.5.1-APVA-R-019 „Kraštovaizdžio apsauga“</t>
  </si>
  <si>
    <t>Nr. 07.1.1-CPVA-R-305 "Modernizuoti savivaldybių kultūros infrastruktūrą"</t>
  </si>
  <si>
    <t>Nr. 08.1.1-CPVA-R-407 "Socialinių paslaugų infrastruktūros plėtra"</t>
  </si>
  <si>
    <t>Nr. 08.1.2-CPVA-R-408 "Socialinio būsto fondo plėtra"</t>
  </si>
  <si>
    <t>Nr. 08.1.3-CPVA-R-609 "Pirminės asmens ir visuomenės sveikatos priežiūros veiklos efektyvumo didinimas"</t>
  </si>
  <si>
    <t>Nr. 08.2.1-CPVA-R-908 "Kaimo gyvenamųjų vietovių atnaujinimas"</t>
  </si>
  <si>
    <t>Nr. 09.1.3-CPVA-R-705 "Ikimokyklinio ir priešmokyklinio ugdymo prieinamumo didinimas"</t>
  </si>
  <si>
    <t>Nr. 09.1.3-CPVA-R-724 "Mokyklų tinklo efektyvumo didinimas"</t>
  </si>
  <si>
    <t>Nr. 09.1.3-CPVA-R-725 "Neformaliojo švietimo infrastruktūros tobulinimas"</t>
  </si>
  <si>
    <t>Tikslas: Sukurti efektyvią ekonominę infrastruktūrą</t>
  </si>
  <si>
    <t>Uždavinys: Modernizuoti transporto infrastruktūrą, skatinti darnų judumą</t>
  </si>
  <si>
    <t>Priemonė: Modernizuoti vietinės reikšmės transporto infrastruktūrą</t>
  </si>
  <si>
    <t>Priemonė: Gerinti miestų transporto infrastruktūrą</t>
  </si>
  <si>
    <t>Priemonė: Vystyti aplinką tausojančią ir eismo saugą didinančią infrastruktūrą</t>
  </si>
  <si>
    <t>Uždavinys: Plėtoti turizmo infrastruktūrą</t>
  </si>
  <si>
    <t>1.1.2.1</t>
  </si>
  <si>
    <t>1.1</t>
  </si>
  <si>
    <t>1.1.1.1</t>
  </si>
  <si>
    <t>1.1.1.2</t>
  </si>
  <si>
    <t>1.1.1.3</t>
  </si>
  <si>
    <t>1.1.2</t>
  </si>
  <si>
    <t>Priemonė: Vystyti turizmo maršrutus ar jų dalis ir rinkodaros priemones</t>
  </si>
  <si>
    <t>1.1.3</t>
  </si>
  <si>
    <t>Uždavinys: Modernizuoti ir plėsti atliekų tvarkymo, geriamojo vandens tiekimo ir nuotekų tvarkymo organizacinę bei inžinerinę infrastruktūrą</t>
  </si>
  <si>
    <t>1.1.3.1</t>
  </si>
  <si>
    <t>Priemonė: Gerinti vandens tiekimo, nuotekų ir atliekų tvarkymo paslaugų sistemą</t>
  </si>
  <si>
    <t>1.1.4</t>
  </si>
  <si>
    <t>Uždavinys: Skatinti darnų išteklių naudojimą</t>
  </si>
  <si>
    <t>Priemonė: Remti šilumos energijos gamybos bei tiekimo efektyvumą ir atsinaujinančių išteklių naudojimą</t>
  </si>
  <si>
    <t>Priemonė: Remti energijos vartojimo efektyvumą viešuosiuose pastatuose ir gyvenamuosiuose namuose, diegti energiją tausojančias ir alternatyvius energijos šaltinius naudojančias technologijas</t>
  </si>
  <si>
    <t>Priemonė: Plėtoti elektra ir kitais alternatyviais degalais varomų transporto priemonių naudojimą ir skatinti intermodalumą</t>
  </si>
  <si>
    <t>Priemonė: Didinti energijos gamybos efektyvumą privačiose namų valdose</t>
  </si>
  <si>
    <t>Priemonė: Skatinant energijos taupymą, modernizuoti gatvių apšvietimą</t>
  </si>
  <si>
    <t>1.1.4.1</t>
  </si>
  <si>
    <t>1.1.4.2</t>
  </si>
  <si>
    <t>1.1.4.3</t>
  </si>
  <si>
    <t>1.1.4.4</t>
  </si>
  <si>
    <t>1.1.4.5</t>
  </si>
  <si>
    <t>1.1.5</t>
  </si>
  <si>
    <t>1.1.5.1</t>
  </si>
  <si>
    <t>Uždavinys: Gerinti aplinkos kokybę: mažinti aplinkos taršą, tvarkyti užterštas teritorijas ir vykdyti taršos prevenciją</t>
  </si>
  <si>
    <t>Priemonė: Tvarkyti ar atkurti natūralaus ar urbanizuoto kraštovaizdžio kompleksus ar atskirus jų elementus</t>
  </si>
  <si>
    <t>Tikslas: Didinti teritorinę sanglaudą regione</t>
  </si>
  <si>
    <t>Uždavinys: Kompleksiškai spręsti miesto gyvenamųjų vietovių problemas</t>
  </si>
  <si>
    <t>Priemonė: Kompleksiškai plėtoti ir atnaujinti su problemomis susiduriančių Šiaulių miesto dalių viešąją infrastruktūrą, didinant miesto investicinį patrauklumą bei prisidedant prie jo tarptautinio konkurencingumo didėjimo</t>
  </si>
  <si>
    <t>1.2.2</t>
  </si>
  <si>
    <t>Priemonė: Kompleksiškai atnaujinti savivaldybių centrų ir kitų miestų (nuo 6 iki 100 tūkst. gyventojų) viešąją infrastruktūrą</t>
  </si>
  <si>
    <t>Uždavinys: Kompleksiškai vystyti ir plėtoti kaimo gyvenamąsias vietoves</t>
  </si>
  <si>
    <t>Priemonė: Remti kaimo atnaujinimą ir plėtrą taikant kaimo plėtros politikos priemones</t>
  </si>
  <si>
    <t>Priemonė: Kompleksiškai atnaujinti 1-6 tūkst. gyventojų turinčių miestų (išskyrus savivaldybių centrus), miestelių ir kaimų bendruomeninę ir viešąją infrastruktūrą</t>
  </si>
  <si>
    <t>1.2.2.1</t>
  </si>
  <si>
    <t>1.2.2.2</t>
  </si>
  <si>
    <t>Tikslas: Skatinti mokytis visą gyvenimą, kurti ir panaudoti žinias</t>
  </si>
  <si>
    <t>2.1</t>
  </si>
  <si>
    <t>Uždavinys: Modernizuoti švietimo ir ugdymo įstaigų infrastruktūrą, mokymo ir ugdymo aplinkas</t>
  </si>
  <si>
    <t>2.1.1</t>
  </si>
  <si>
    <t>2.1.1.1</t>
  </si>
  <si>
    <t>2.1.1.2</t>
  </si>
  <si>
    <t>2.2</t>
  </si>
  <si>
    <t>Tikslas: Stiprinti tapatybę ir pilietiškumą</t>
  </si>
  <si>
    <t>Uždavinys: Išsaugoti ir aktualizuoti kultūros paveldą</t>
  </si>
  <si>
    <t>2.2.1</t>
  </si>
  <si>
    <t>Priemonė: Teikti paramą iniciatyvoms, siekiančioms prižiūrėti, aktualizuoti ir propaguoti lokalinius kultūrinės atminties, paveldo objektus</t>
  </si>
  <si>
    <t>2.2.1.1</t>
  </si>
  <si>
    <t>Uždavinys: Skatinti socialines ir kultūrines iniciatyvas</t>
  </si>
  <si>
    <t>2.2.2</t>
  </si>
  <si>
    <t>Priemonė: Plėtoti kūryba paremtas partnerystes ir iniciatyvas, įskaitant lokalias vaikų ir jaunimo kūrybines iniciatyvas, iniciatyvas, skatinančias profesionalių menininkų įtraukimą į vietinius kultūrinius projektus bei atskirtį patiriančių gyventojų grupių įtraukimu į kultūros kūrimą ir sklaidą</t>
  </si>
  <si>
    <t>Priemonė: Modernizuoti švietimo ir ikimokyklinio ugdymo įstaigų infrastruktūrą, mokymosi ir ugdymo aplinkas, pritaikyti ugdymo ir mokymo priemones atsižvelgus į atnaujinamų mokymo ir ugdymo programų reikalavimus</t>
  </si>
  <si>
    <t>Priemonė: Plėtoti vaikų ir jaunimo neformalaus ugdymosi galimybes</t>
  </si>
  <si>
    <t>2.2.2.1</t>
  </si>
  <si>
    <t>2.3</t>
  </si>
  <si>
    <t>2.3.1</t>
  </si>
  <si>
    <t>Uždavinys: Didinti viešųjų paslaugų prieinamumą ir kokybę, mažinti socialinę, kultūrinę ir skaitmeninę atskirtį</t>
  </si>
  <si>
    <t>Priemonė: Didinti vaikų priežiūros ikimokyklinių įstaigų ir neformalaus švietimo prieinamumą</t>
  </si>
  <si>
    <t>Priemonė: Suaugusiųjų socialinės ir skaitmeninės atskirties mažinimas, didinant ir panaudojant neformalaus švietimo galimybes (skiriant prioritetą socialinę atskirtį patiriantiems asmenims, vyresnio amžiaus žmonėms, kaimo vietovių gyventojams)</t>
  </si>
  <si>
    <t>Priemonė: Didinti būsto prieinamumą pažeidžiamoms gyventojų grupėms; pritaikyti jį neįgaliesiems bei pagyvenusiems žmonėms</t>
  </si>
  <si>
    <t>Priemonė: Plėtoti ir modernizuoti socialinių ir kompleksinių paslaugų (socialinių, sveikatos ir kt.) infrastruktūrą</t>
  </si>
  <si>
    <t>Priemonė: Didinti viešųjų paslaugų infrastruktūros prieinamumą, taikant universalaus dizaino principą</t>
  </si>
  <si>
    <t>Priemonė: Optimizuoti ir modernizuoti kultūros įstaigų (kultūros centrų, muziejų, viešųjų bibliotekų ir kt.) fizinę ir informacinę infrastruktūrą ir gerinti kultūros darbuotojų kvalifikaciją</t>
  </si>
  <si>
    <t>Priemonė: Plėtoti mėgėjiškai ir profesionaliai meninei veiklai reikalingą infrastruktūrą ir paslaugas, įskaitant netradicinių erdvių pritaikymą kultūros paslaugoms ir alternatyvių kultūrinių erdvių formavimą</t>
  </si>
  <si>
    <t>Priemonė: Stiprinti savivaldybių kultūros įstaigų (muziejų, bibliotekų, meno veiklas vykdančių centrų ir kt.) galimybes teikti formalaus ir neformalaus ugdymo paslaugas</t>
  </si>
  <si>
    <t>Uždavinys: Gerinti sąlygas bendruomenių veiklai</t>
  </si>
  <si>
    <t>2.3.1.1</t>
  </si>
  <si>
    <t>2.3.1.2</t>
  </si>
  <si>
    <t>2.3.1.3</t>
  </si>
  <si>
    <t>2.3.1.4</t>
  </si>
  <si>
    <t>2.3.1.5</t>
  </si>
  <si>
    <t>2.3.1.6</t>
  </si>
  <si>
    <t>2.3.1.7</t>
  </si>
  <si>
    <t>2.3.1.8</t>
  </si>
  <si>
    <t>2.3.2</t>
  </si>
  <si>
    <t>2.3.2.1</t>
  </si>
  <si>
    <t>2.3.3</t>
  </si>
  <si>
    <t>2.3.3.1</t>
  </si>
  <si>
    <t>2.3.3.2</t>
  </si>
  <si>
    <t>2.3.3.3</t>
  </si>
  <si>
    <t>Priemonė: Plėtoti bendruomeninei ir nevyriausybinių organizacijų veiklai tinkamą infrastruktūrą</t>
  </si>
  <si>
    <t>Uždavinys: Skatinti sveiką gyvenseną ir stiprinti sveikatą</t>
  </si>
  <si>
    <t>Priemonė: Atnaujinti ir plėtoti tolygią sveiką gyvenseną, fizinį aktyvumą ir sportą skatinančią viešąją infrastruktūrą</t>
  </si>
  <si>
    <t>Priemonė: Išsaugoti ir stiprinti gyventojų sveikatą, vykdyti ligų prevenciją</t>
  </si>
  <si>
    <t>Tikslas: Tobulinti viešojo valdymo institucijų veiklą</t>
  </si>
  <si>
    <t>Tikslas: Užtikrinti gyventojų gerovę</t>
  </si>
  <si>
    <t>3.1</t>
  </si>
  <si>
    <t>Uždavinys: Didinti viešojo valdymo institucijų veiklos efektyvumą</t>
  </si>
  <si>
    <t>Uždavinys: Stiprinti valstybės tarnybos gebėjimus ir kompetenciją</t>
  </si>
  <si>
    <t>Priemonė: Diegti kokybės vadybos sistemas, metodus, kitas veiklos gerinimo priemones savivaldybėse</t>
  </si>
  <si>
    <t>Priemonė: Gerinti savivaldybių išteklių valdymo efektyvumą (įskaitant paramą strateginio planavimo sistemos tobulinimui ir teritorijų planavimui)</t>
  </si>
  <si>
    <t>3.1.1</t>
  </si>
  <si>
    <t>3.1.2</t>
  </si>
  <si>
    <t>3.1.1.1</t>
  </si>
  <si>
    <t>3.1.1.2</t>
  </si>
  <si>
    <t>Priemonė: Tobulinti savivaldybių vadovų, valstybės tarnautojų ir darbuotojų kvalifikaciją</t>
  </si>
  <si>
    <t>3.1.2.1</t>
  </si>
  <si>
    <t>3.2</t>
  </si>
  <si>
    <t>Uždavinys: Gerinti viešojo valdymo institucijų teikiamų paslaugų kokybę</t>
  </si>
  <si>
    <t>3.2.1</t>
  </si>
  <si>
    <t>Priemonė: Gerinti gyventojų aptarnavimą, teikiamų paslaugų kokybę bei prieinamumą</t>
  </si>
  <si>
    <t>Uždavinys: Kurti ir plėtoti aktualias elektronines paslaugas</t>
  </si>
  <si>
    <t>3.2.2</t>
  </si>
  <si>
    <t>3.2.2.1</t>
  </si>
  <si>
    <t>3.2.3</t>
  </si>
  <si>
    <t>Priemonė: Skatinti elektroninės demokratijos priemonių ir sprendimų plėtrą</t>
  </si>
  <si>
    <t>Uždavinys: Sudaryti sąlygas visuomenei dalyvauti sprendimų priėmimo procese</t>
  </si>
  <si>
    <t>Priemonė: Plėsti savivaldybių konsultavimosi su visuomene būdus ir galimybes, skatinti gyventojus, vietos bendruomenes ir įvairių sričių specialistus efektyviai dalyvauti sprendžiant viešuosius reikalus</t>
  </si>
  <si>
    <t>3.2.3.1</t>
  </si>
  <si>
    <t>Tikslas: Užtikrinti valdymo institucijų teikiamų paslaugų kokybę bei prieinamumą</t>
  </si>
  <si>
    <t>Projekto užbaigimas (metai)</t>
  </si>
  <si>
    <t>3.2.1.1</t>
  </si>
  <si>
    <t xml:space="preserve">Pavadinimas </t>
  </si>
  <si>
    <t>Projektų, kuriems priskirta veiklų grupė, skaičius</t>
  </si>
  <si>
    <t>Naujosios Akmenės Žalgirio g. ir Lazdynų Pelėdos g. atkarpų kompleksinis sutvarkymas, įrengiant eismo saugumo priemones</t>
  </si>
  <si>
    <t>Akmenės rajono savivaldybės administracija</t>
  </si>
  <si>
    <t>06.2.1-TID-R-511</t>
  </si>
  <si>
    <t>R</t>
  </si>
  <si>
    <t>2016/03</t>
  </si>
  <si>
    <t>2016/05</t>
  </si>
  <si>
    <t>Susisiekimo ministerija</t>
  </si>
  <si>
    <t>2016/06</t>
  </si>
  <si>
    <t>2016/11</t>
  </si>
  <si>
    <t>Ūkio ministerija</t>
  </si>
  <si>
    <t>UAB "Akmenės vandenys"</t>
  </si>
  <si>
    <t>05.3.2-APVA-R-014</t>
  </si>
  <si>
    <t>2015/11</t>
  </si>
  <si>
    <t>2016/04</t>
  </si>
  <si>
    <t>05.2.1-APVA-R-008</t>
  </si>
  <si>
    <t>Vietinio susisiekimo viešojo transporto priemonių parko atnaujinimas Akmenės rajono savivaldybėje</t>
  </si>
  <si>
    <t>04.5.1-TID-R-518</t>
  </si>
  <si>
    <t>2016/10</t>
  </si>
  <si>
    <t>2017/01</t>
  </si>
  <si>
    <t>Aplinkos ministerija</t>
  </si>
  <si>
    <t>05.5.1-APVA-R-019</t>
  </si>
  <si>
    <t>07.1.1-CPVA-R-903</t>
  </si>
  <si>
    <t>Vidaus reikalų ministerija</t>
  </si>
  <si>
    <t>M07.7.2</t>
  </si>
  <si>
    <t>Žemės ūkio ministerija</t>
  </si>
  <si>
    <t>08.2.1-CPVA-R-908</t>
  </si>
  <si>
    <t>2016/09</t>
  </si>
  <si>
    <t>Švietimo ir mokslo ministerija</t>
  </si>
  <si>
    <t>09.1.3-CPVA-R-725</t>
  </si>
  <si>
    <t>09.1.3-CPVA-R-705</t>
  </si>
  <si>
    <t>Didinti būsto prieinamumą pažeidžiamoms gyventojų grupėms Akmenės rajono savivaldybėje</t>
  </si>
  <si>
    <t>08.1.2-CPVA-R-408</t>
  </si>
  <si>
    <t>Socialinės apsaugos ir darbo ministerija</t>
  </si>
  <si>
    <t>Socialinių paslaugų infrastruktūros plėtra Akmenės rajono savivaldybėje</t>
  </si>
  <si>
    <t>08.1.1-CPVA-R-407</t>
  </si>
  <si>
    <t>2016/07</t>
  </si>
  <si>
    <t>07.1.1-CPVA-R-305</t>
  </si>
  <si>
    <t>Kultūros ministerija</t>
  </si>
  <si>
    <t>Sveikatos apsaugos ministerija</t>
  </si>
  <si>
    <t xml:space="preserve">Finansavimo sutarties sudarymas (metai / mėnuo) </t>
  </si>
  <si>
    <t xml:space="preserve">Joniškio rajono savivaldybės admnistracija </t>
  </si>
  <si>
    <t>2016/12</t>
  </si>
  <si>
    <t xml:space="preserve">09.1.3-CPVA-R-705 </t>
  </si>
  <si>
    <t>Socialinio būsto plėtra Joniškio rajone</t>
  </si>
  <si>
    <t>Joniškio kultūros centro modernizavimas</t>
  </si>
  <si>
    <t>Joniškio rajono gyventojų sveikatos stiprinimas ir ligų prevencijos vykdymas</t>
  </si>
  <si>
    <t>Priemonė:  Gerinti sveikatos priežiūros paslaugų kokybę ir prieinamumą</t>
  </si>
  <si>
    <t>Priemonė: Gerinti sveikatos priežiūros paslaugų kokybę ir prieinamumą</t>
  </si>
  <si>
    <t>Kelmės rajono savivaldybės administracija</t>
  </si>
  <si>
    <t>Kelmės r. gyvenviečių vandentvarkos ir aplinkosaugos infrastruktūros modernizavimas ir plėtra</t>
  </si>
  <si>
    <t>UAB "Kelmės vanduo"</t>
  </si>
  <si>
    <t>UAB "Joniškio vandenys"</t>
  </si>
  <si>
    <t>Kelmės dvaro ansamblio parko sutvarkymas ir pritaikymas visuomenės poreikiams</t>
  </si>
  <si>
    <t>Kelmės dvaro sodybos parterinės dalies sutvarkymas ir pritaikymas visuomenės poreikiams</t>
  </si>
  <si>
    <t>2017/03</t>
  </si>
  <si>
    <t>2018</t>
  </si>
  <si>
    <t>2017/04</t>
  </si>
  <si>
    <t>2017/05</t>
  </si>
  <si>
    <t>2017/06</t>
  </si>
  <si>
    <t>Kelmės rajono bendrojo ugdymo įstaigų modernizavimas ir įrangos įsigijimas</t>
  </si>
  <si>
    <t>Gyventojų sveikatos stiprinimas</t>
  </si>
  <si>
    <t>2017/02</t>
  </si>
  <si>
    <t>2017/12</t>
  </si>
  <si>
    <t>Pakruojo m. Kęstučio g. modernizavimas</t>
  </si>
  <si>
    <t>Pakruojo m. Kranto g. ir S. Nėries g. dalies modernizavimas</t>
  </si>
  <si>
    <t>Pakruojo rajono savivaldybės administracija</t>
  </si>
  <si>
    <t>2018/01</t>
  </si>
  <si>
    <t>2018/05</t>
  </si>
  <si>
    <t>2017/07</t>
  </si>
  <si>
    <t>2017/09</t>
  </si>
  <si>
    <t>UAB "Pakruojo vandentiekis"</t>
  </si>
  <si>
    <t>Pakruojo m. Kruojos upės pakrančių sutvarkymas</t>
  </si>
  <si>
    <t>2018/09</t>
  </si>
  <si>
    <t>2019/01</t>
  </si>
  <si>
    <t>Bešeimininkių, apleistų pastatų ir kitų aplinką žalojančių objektų likvidavimas Pakruojo rajono savivaldybės teritorijoje</t>
  </si>
  <si>
    <t>Pakruojo miesto daugiabučių namų teritorijų kompleksinis sutvarkymas</t>
  </si>
  <si>
    <t>2017/08</t>
  </si>
  <si>
    <t>Linkuvos m. kompleksiškas atnaujinimas ir plėtra</t>
  </si>
  <si>
    <t>Linkuvos m. kompleksiškas atnaujinimas ir plėtra (II etapas)</t>
  </si>
  <si>
    <t>Linkuvos vaikų lopšelio darželio „Šaltinėlis“ pastato modernizavimas</t>
  </si>
  <si>
    <t>Bendrojo lavinimo ugdymo įstaigų, mokymosi ir ugdymo aplinkų atnaujinimas ir plėtra Pakruojo rajono savivaldybės teritorijoje</t>
  </si>
  <si>
    <t>Bendrojo lavinimo ugdymo įstaigų, mokymosi ir ugdymo aplinkų atnaujinimas ir plėtra Pakruojo rajono savivaldybės teritorijoje (II etapas)</t>
  </si>
  <si>
    <t>Pakruojo gaisrinės pastato (unikalus kodas 30734) tvarkyba ir pritaikymas viešosioms ir kultūros reikmėms</t>
  </si>
  <si>
    <t>05.4.1-CPVA-R-302</t>
  </si>
  <si>
    <t>Buvusios Pakruojo m. spaustuvės pastato rekonstrukcija ir pritaikymas viešosioms ir kultūros reikmėms</t>
  </si>
  <si>
    <t>Socialinio būsto fondo plėtra Pakruojo rajono savivaldybės teritorijoje</t>
  </si>
  <si>
    <t>Linkuvos socialinių paslaugų centro infrastruktūros atnaujinimas ir paslaugų plėtra</t>
  </si>
  <si>
    <t>Socialinių paslaugų plėtra Pakruojo rajono savivaldybės teritorijoje</t>
  </si>
  <si>
    <t>Vietinio susisiekimo viešojo transporto priemonių parko atnaujinimas Radviliškio rajono savivaldybėje</t>
  </si>
  <si>
    <t>Radviliškio rajono savivaldybės administracija</t>
  </si>
  <si>
    <t>2019/03</t>
  </si>
  <si>
    <t>2020/03</t>
  </si>
  <si>
    <t>2018/03</t>
  </si>
  <si>
    <t>2018/06</t>
  </si>
  <si>
    <t xml:space="preserve"> 06.2.1-TID-R-511</t>
  </si>
  <si>
    <t>2018/12</t>
  </si>
  <si>
    <t xml:space="preserve">Paviršinių nuotekų sistemos tvarkymas Radviliškio rajono savivaldybės teritorijoje  </t>
  </si>
  <si>
    <t>05.1.1-APVA-R-007</t>
  </si>
  <si>
    <t>UAB "Radviliškio vanduo"</t>
  </si>
  <si>
    <t>2018/08</t>
  </si>
  <si>
    <t>Šaukoto miestelio centrinės aikštės kompleksinis sutvarkymas</t>
  </si>
  <si>
    <t>Radviliškio rajono Šeduvos miesto viešųjų erdvių sutvarkymas</t>
  </si>
  <si>
    <t>2017/10</t>
  </si>
  <si>
    <t>2018/04</t>
  </si>
  <si>
    <t>Radviliškio rajono Baisogalos miestelio viešųjų erdvių sutvarkymas</t>
  </si>
  <si>
    <t>2019/06</t>
  </si>
  <si>
    <t>Socialinio būsto fondo išplėtimas Radviliškio rajono pažeidžiamiausioms gyventojų grupėms</t>
  </si>
  <si>
    <t>Muziejinės ir edukacinės veiklos plėtra Burbiškio dvaro sodyboje atliekant tvarkybos ir atkūrimo darbus</t>
  </si>
  <si>
    <t xml:space="preserve"> 05.4.1-CPVA-R-302</t>
  </si>
  <si>
    <t>Eismo saugumo priemonių diegimas Šiaulių mieste</t>
  </si>
  <si>
    <t>Šiaulių miesto savivaldybė</t>
  </si>
  <si>
    <t>Šiaulių miesto savivaldybės administracija</t>
  </si>
  <si>
    <t>Pėsčiųjų ir dviračių takų rekonstrukcija ir plėtra</t>
  </si>
  <si>
    <t xml:space="preserve"> 04.5.1-TID-R-514</t>
  </si>
  <si>
    <t xml:space="preserve"> 04.5.1-TID-R-516</t>
  </si>
  <si>
    <t>Šiaulių miesto paviršinių nuotekų tvarkymo sistemos inventorizavimas, paviršinių nuotekų tvarkymo infrastruktūros rekonstravimas ir plėtra</t>
  </si>
  <si>
    <t>UAB "Šiaulių vandenys"</t>
  </si>
  <si>
    <t xml:space="preserve"> 05.1.1-APVA-R-007</t>
  </si>
  <si>
    <t xml:space="preserve"> 05.2.1-APVA-R-008</t>
  </si>
  <si>
    <t xml:space="preserve"> 05.3.2-APVA-R-014</t>
  </si>
  <si>
    <t xml:space="preserve"> 07.1.1-CPVA-R-904</t>
  </si>
  <si>
    <t>2021</t>
  </si>
  <si>
    <t>Šiaulių miesto savivaldybės Visuomenės sveikatos biuras</t>
  </si>
  <si>
    <t>Šiaulių rajono pėsčiųjų ir dviračių takų rekonstrukcija ir plėtra</t>
  </si>
  <si>
    <t xml:space="preserve">Šiaulių rajono savivaldybės administracija </t>
  </si>
  <si>
    <t xml:space="preserve">Šiaulių rajono savivaldybė </t>
  </si>
  <si>
    <t xml:space="preserve">04.5.1-TID-R-516 </t>
  </si>
  <si>
    <t>Šiaulių rajono vietinio susisiekimo viešojo transporto priemonių parko atnaujinimas</t>
  </si>
  <si>
    <t xml:space="preserve"> 04.5.1-TID-R-518</t>
  </si>
  <si>
    <t>Eismo saugumo priemonių gerinimas Šiaulių rajone</t>
  </si>
  <si>
    <t>Kelmės rajono savivaldybė</t>
  </si>
  <si>
    <t>Pakruojo rajono savivaldybė</t>
  </si>
  <si>
    <t xml:space="preserve">Šiaulių miesto savivaldybė </t>
  </si>
  <si>
    <t>Akmenės rajono savivaldybė</t>
  </si>
  <si>
    <t>Joniškio rajono savivaldybė</t>
  </si>
  <si>
    <t>Radviliškio rajono savivaldybė</t>
  </si>
  <si>
    <t>Šiaulių rajono lietaus nuotekų sistemų modernizavimas ir plėtra</t>
  </si>
  <si>
    <t>UAB "Kuršėnų vandenys"</t>
  </si>
  <si>
    <t>Šiaulių rajono vietovių kraštovaizdžio tvarkymas</t>
  </si>
  <si>
    <t>Kuršėnų m. Lauryno Ivinskio aikštės sutvarkymas ir pritaikymas bendruomeniniams ir verslo poreikiams</t>
  </si>
  <si>
    <t>07.1.1-CPVA-R-905</t>
  </si>
  <si>
    <t>Kuršėnų m. turgavietės modernizavimas, jos prieigų sutvarkymas ir pritaikymas verslo poreikiams</t>
  </si>
  <si>
    <t>Viešosios infrastruktūros įrengimas Gilvyčių kaime</t>
  </si>
  <si>
    <t>Šiaulių rajono savivaldybė</t>
  </si>
  <si>
    <t>Viešosios infrastruktūros įrengimas Sutkūnų kaime</t>
  </si>
  <si>
    <t>Viešosios infrastruktūros įrengimas Varputėnų kaime</t>
  </si>
  <si>
    <t>Žadžiūnų kaimo viešojo pastato ir jo aplinkos atnaujinimas ir pritaikymas vietos gyventojų poreikiams</t>
  </si>
  <si>
    <t>Vietinių vandens tiekimo sistemų sukūrimas Saulučių ir Papelkių kaimuose</t>
  </si>
  <si>
    <t>Viešosios infrastruktūros įrengimas Naisių kaime</t>
  </si>
  <si>
    <t>2018/11</t>
  </si>
  <si>
    <t>Gruzdžių miestelio bendruomeninės ir viešosios infrastruktūros kompleksiškas atnaujinimas</t>
  </si>
  <si>
    <t>Kairių miestelio bendruomeninės ir viešosios infrastruktūros kompleksiškas atnaujinimas</t>
  </si>
  <si>
    <t>Meškuičių miestelio bendruomeninės ir viešosios infrastruktūros kompleksiškas atnaujinimas</t>
  </si>
  <si>
    <t>Šiaulių r. Ginkūnų lopšelio-darželio plėtra</t>
  </si>
  <si>
    <t>Pastato, esančio Daugėlių g. 90B Kuršėnai, modernizavimas, pritaikant sporto, laisvalaikio ir bendruomenės poreikiams</t>
  </si>
  <si>
    <t>Socialinio būsto fondo plėtra Šiaulių rajone</t>
  </si>
  <si>
    <t>1.1.1.1.1</t>
  </si>
  <si>
    <t>1.1.1.1.2</t>
  </si>
  <si>
    <t>1.1.1.1.3</t>
  </si>
  <si>
    <t>1.1.1.1.4</t>
  </si>
  <si>
    <t>1.1.1.1.5</t>
  </si>
  <si>
    <t>1.1.1.2.1</t>
  </si>
  <si>
    <t>1.1.1.2.2</t>
  </si>
  <si>
    <t>1.1.1.2.3</t>
  </si>
  <si>
    <t>1.1.1.2.4</t>
  </si>
  <si>
    <t>1.1.1.2.5</t>
  </si>
  <si>
    <t>1.1.1.3.1</t>
  </si>
  <si>
    <t>1.1.1.3.2</t>
  </si>
  <si>
    <t>1.1.1.3.3</t>
  </si>
  <si>
    <t>1.1.1.3.4</t>
  </si>
  <si>
    <t>1.1.1.3.5</t>
  </si>
  <si>
    <t>1.1.1.3.6</t>
  </si>
  <si>
    <t>1.1.1.3.7</t>
  </si>
  <si>
    <t>1.1.1.3.8</t>
  </si>
  <si>
    <t>1.1.1.3.9</t>
  </si>
  <si>
    <t>1.1.1.3.10</t>
  </si>
  <si>
    <t>1.1.1.3.11</t>
  </si>
  <si>
    <t>1.1.1.3.12</t>
  </si>
  <si>
    <t>1.1.1.3.13</t>
  </si>
  <si>
    <t>1.1.1.3.14</t>
  </si>
  <si>
    <t>1.1.1.3.15</t>
  </si>
  <si>
    <t>1.1.2.1.1</t>
  </si>
  <si>
    <t>1.1.3.1.1</t>
  </si>
  <si>
    <t>1.1.3.1.2</t>
  </si>
  <si>
    <t>1.1.3.1.3</t>
  </si>
  <si>
    <t>1.1.3.1.4</t>
  </si>
  <si>
    <t>1.1.3.1.5</t>
  </si>
  <si>
    <t>1.1.3.1.6</t>
  </si>
  <si>
    <t>1.1.3.1.7</t>
  </si>
  <si>
    <t>1.1.3.1.8</t>
  </si>
  <si>
    <t>1.1.3.1.9</t>
  </si>
  <si>
    <t>1.1.3.1.10</t>
  </si>
  <si>
    <t>1.1.3.1.11</t>
  </si>
  <si>
    <t>1.1.3.1.12</t>
  </si>
  <si>
    <t>1.1.3.1.13</t>
  </si>
  <si>
    <t>1.1.5.1.1</t>
  </si>
  <si>
    <t>1.1.5.1.2</t>
  </si>
  <si>
    <t>1.1.5.1.3</t>
  </si>
  <si>
    <t>1.1.5.1.4</t>
  </si>
  <si>
    <t>1.1.5.1.5</t>
  </si>
  <si>
    <t>1.1.5.1.6</t>
  </si>
  <si>
    <t>1.1.5.1.7</t>
  </si>
  <si>
    <t>1.1.5.1.8</t>
  </si>
  <si>
    <t>1.2.1.1.1</t>
  </si>
  <si>
    <t>1.2.1.1.2</t>
  </si>
  <si>
    <t>1.2.1.1.3</t>
  </si>
  <si>
    <t>1.2.1.1.4</t>
  </si>
  <si>
    <t>1.2.1.1.5</t>
  </si>
  <si>
    <t>1.2.1.1.6</t>
  </si>
  <si>
    <t>1.2.1.1.7</t>
  </si>
  <si>
    <t>1.2.1.1.8</t>
  </si>
  <si>
    <t>1.2.1.1.9</t>
  </si>
  <si>
    <t>1.2.1.2.1</t>
  </si>
  <si>
    <t>1.2.1.2.2</t>
  </si>
  <si>
    <t>1.2.1.2.3</t>
  </si>
  <si>
    <t>1.2.1.2.4</t>
  </si>
  <si>
    <t>1.2.1.2.5</t>
  </si>
  <si>
    <t>1.2.1.2.6</t>
  </si>
  <si>
    <t>1.2.1.2.7</t>
  </si>
  <si>
    <t>1.2.1.2.8</t>
  </si>
  <si>
    <t>1.2.1.2.9</t>
  </si>
  <si>
    <t>1.2.2.1.1</t>
  </si>
  <si>
    <t>1.2.2.1.2</t>
  </si>
  <si>
    <t>1.2.2.1.3</t>
  </si>
  <si>
    <t>1.2.2.1.4</t>
  </si>
  <si>
    <t>1.2.2.1.5</t>
  </si>
  <si>
    <t>1.2.2.1.6</t>
  </si>
  <si>
    <t>1.2.2.1.7</t>
  </si>
  <si>
    <t>1.2.2.1.8</t>
  </si>
  <si>
    <t>1.2.2.1.9</t>
  </si>
  <si>
    <t>1.2.2.1.10</t>
  </si>
  <si>
    <t>1.2.2.1.11</t>
  </si>
  <si>
    <t>1.2.2.1.12</t>
  </si>
  <si>
    <t>1.2.2.1.13</t>
  </si>
  <si>
    <t>1.2.2.1.14</t>
  </si>
  <si>
    <t>1.2.2.1.15</t>
  </si>
  <si>
    <t>1.2.2.1.16</t>
  </si>
  <si>
    <t>1.2.2.1.17</t>
  </si>
  <si>
    <t>1.2.2.1.18</t>
  </si>
  <si>
    <t>1.2.2.1.19</t>
  </si>
  <si>
    <t>1.2.2.1.20</t>
  </si>
  <si>
    <t>1.2.2.1.21</t>
  </si>
  <si>
    <t>1.2.2.1.22</t>
  </si>
  <si>
    <t>1.2.2.1.23</t>
  </si>
  <si>
    <t>1.2.2.1.24</t>
  </si>
  <si>
    <t>1.2.2.1.25</t>
  </si>
  <si>
    <t>1.2.2.1.26</t>
  </si>
  <si>
    <t>1.2.2.1.27</t>
  </si>
  <si>
    <t>1.2.2.1.28</t>
  </si>
  <si>
    <t>1.2.2.2.1</t>
  </si>
  <si>
    <t>1.2.2.2.2</t>
  </si>
  <si>
    <t>1.2.2.2.3</t>
  </si>
  <si>
    <t>1.2.2.2.4</t>
  </si>
  <si>
    <t>1.2.2.2.5</t>
  </si>
  <si>
    <t>1.2.2.2.6</t>
  </si>
  <si>
    <t>1.2.2.2.7</t>
  </si>
  <si>
    <t>1.2.2.2.8</t>
  </si>
  <si>
    <t>1.2.2.2.9</t>
  </si>
  <si>
    <t>1.2.2.2.10</t>
  </si>
  <si>
    <t>2.1.1.1.1</t>
  </si>
  <si>
    <t>2.1.1.1.2</t>
  </si>
  <si>
    <t>2.1.1.1.3</t>
  </si>
  <si>
    <t>2.1.1.1.4</t>
  </si>
  <si>
    <t>2.1.1.1.5</t>
  </si>
  <si>
    <t>2.1.1.1.6</t>
  </si>
  <si>
    <t>2.1.1.1.7</t>
  </si>
  <si>
    <t>2.1.1.1.8</t>
  </si>
  <si>
    <t>2.1.1.1.9</t>
  </si>
  <si>
    <t>2.1.1.1.10</t>
  </si>
  <si>
    <t>2.1.1.1.11</t>
  </si>
  <si>
    <t>2.1.1.1.12</t>
  </si>
  <si>
    <t>2.1.1.1.13</t>
  </si>
  <si>
    <t>2.1.1.1.14</t>
  </si>
  <si>
    <t>2.1.1.1.15</t>
  </si>
  <si>
    <t>2.1.1.2.1</t>
  </si>
  <si>
    <t>2.1.1.2.2</t>
  </si>
  <si>
    <t>2.1.1.2.3</t>
  </si>
  <si>
    <t>2.1.1.2.4</t>
  </si>
  <si>
    <t>2.1.1.2.5</t>
  </si>
  <si>
    <t>2.1.1.2.6</t>
  </si>
  <si>
    <t>2.1.1.2.7</t>
  </si>
  <si>
    <t>2.1.1.2.8</t>
  </si>
  <si>
    <t>2.2.1.1.1</t>
  </si>
  <si>
    <t>2.2.1.1.2</t>
  </si>
  <si>
    <t>2.2.1.1.3</t>
  </si>
  <si>
    <t>2.2.1.1.4</t>
  </si>
  <si>
    <t>2.3.1.3.1</t>
  </si>
  <si>
    <t>2.3.1.3.2</t>
  </si>
  <si>
    <t>2.3.1.3.3</t>
  </si>
  <si>
    <t>2.3.1.3.4</t>
  </si>
  <si>
    <t>2.3.1.3.5</t>
  </si>
  <si>
    <t>2.3.1.3.6</t>
  </si>
  <si>
    <t>2.3.1.3.7</t>
  </si>
  <si>
    <t>2.3.1.4.1</t>
  </si>
  <si>
    <t>2.3.1.4.2</t>
  </si>
  <si>
    <t>2.3.1.4.3</t>
  </si>
  <si>
    <t>2.3.1.4.4</t>
  </si>
  <si>
    <t>2.3.1.4.5</t>
  </si>
  <si>
    <t>2.3.1.4.6</t>
  </si>
  <si>
    <t>2.3.1.4.7</t>
  </si>
  <si>
    <t>2.3.1.4.8</t>
  </si>
  <si>
    <t>2.3.1.6.1</t>
  </si>
  <si>
    <t>2.3.1.6.2</t>
  </si>
  <si>
    <t>2.3.1.6.3</t>
  </si>
  <si>
    <t>2.3.1.6.4</t>
  </si>
  <si>
    <t>2.3.1.6.5</t>
  </si>
  <si>
    <t>2.3.3.2.1</t>
  </si>
  <si>
    <t>2.3.3.2.2</t>
  </si>
  <si>
    <t>2.3.3.2.3</t>
  </si>
  <si>
    <t>2.3.3.2.4</t>
  </si>
  <si>
    <t>2.3.3.2.5</t>
  </si>
  <si>
    <t>2.3.3.2.6</t>
  </si>
  <si>
    <t>2.3.3.2.7</t>
  </si>
  <si>
    <t>2.3.3.3.1</t>
  </si>
  <si>
    <t>2.3.3.3.2</t>
  </si>
  <si>
    <t>2.3.3.3.3</t>
  </si>
  <si>
    <t>2.3.3.3.4</t>
  </si>
  <si>
    <t>2.3.3.3.5</t>
  </si>
  <si>
    <t>2.3.3.3.6</t>
  </si>
  <si>
    <t>2.3.3.3.7</t>
  </si>
  <si>
    <t>2.3.3.3.8</t>
  </si>
  <si>
    <t>2.3.3.3.9</t>
  </si>
  <si>
    <t>3.1.1.1.1</t>
  </si>
  <si>
    <t>3.1.1.1.2</t>
  </si>
  <si>
    <t>3.1.1.1.3</t>
  </si>
  <si>
    <t>3.2.1.1.1</t>
  </si>
  <si>
    <t>1.2.2.1.29</t>
  </si>
  <si>
    <t>Įgyvendintos darnaus judumo priemonės (skaičius)</t>
  </si>
  <si>
    <t>Įrengtų naujų dviračių ir / ar pėsčiųjų takų ir / ar trasų ilgis (km)</t>
  </si>
  <si>
    <t>Rekonstruotų dviračių ir / ar pėsčiųjų takų ir / ar trasų ilgis (km)</t>
  </si>
  <si>
    <t>Įsigytos naujos ekologiškos viešojo transporto priemonės (skaičius)</t>
  </si>
  <si>
    <t>Lietaus nuotėkio plotas, iš kurio surenkamam paviršiniam (lietaus) vandeniui tvarkyti, įrengta ir (ar) rekonstruota infrastruktūra (ha)</t>
  </si>
  <si>
    <t>Inventorizuota neapskaityto paviršinių nuotekų nuotakyno dalis (procentai)</t>
  </si>
  <si>
    <t>Sukurti / pagerinti atskiro komunalinių atliekų surinkimo pajėgumai (tonos / metai)</t>
  </si>
  <si>
    <t>Gyventojai, kuriems teikiamos vandens tiekimo paslaugos naujai pastatytais geriamojo vandens tiekimo tinklais (skaičius)</t>
  </si>
  <si>
    <t>Gyventojai, kuriems teikiamos vandens tiekimo paslaugos iš naujai pastatytų ir (arba) rekonstruotų geriamojo vandens gerinimo įrenginių (skaičius)</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</si>
  <si>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</si>
  <si>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</si>
  <si>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Rekonstruotų vandens tiekimo ir nuotekų surinkimo tinklų ilgis (km)</t>
  </si>
  <si>
    <t>Numatomo apsilankymų remiamuose kultūros ir gamtos paveldo objektuose bei turistų traukos vietose skaičiaus padidėjimas (apsilankymai per metus)</t>
  </si>
  <si>
    <t>Sutvarkyti, įrengti ir pritaikyti lankymui kultūros paveldo objektai ir teritorijos (skaičius)</t>
  </si>
  <si>
    <t>Teritorijų, kuriose įgyvendintos kraštovaizdžio formavimo priemonės, plotas (ha)</t>
  </si>
  <si>
    <t>Išsaugoti, sutvarkyti ar atkurti įvairaus teritorinio lygmens kraštovaizdžio arealai (skaičius)</t>
  </si>
  <si>
    <t>Likviduoti kraštovaizdį darkantys bešeimininkiai apleisti statiniai ir įrenginiai (skaičius)</t>
  </si>
  <si>
    <t>Bendras rekonstruotų arba atnaujintų kelių ilgis, (km)</t>
  </si>
  <si>
    <t>Įdiegtos saugų eismą gerinančios ir aplinkosaugos priemonės (skaičius)</t>
  </si>
  <si>
    <t>Modernizuoti kultūros infrastruktūros objektai (skaičius)</t>
  </si>
  <si>
    <t>Sukurtos arba atnaujintos atviros erdvės miestų vietovėse (kv. m)</t>
  </si>
  <si>
    <t>Investicijas gavę socialinių paslaugų infrastruktūros objektai (skaičius)</t>
  </si>
  <si>
    <t xml:space="preserve">Naujai įrengtų ar įsigytų socialinių būstų skaičius </t>
  </si>
  <si>
    <t>Atnaujinti ir (ar) pritaikyti naujai paskirčiai pastatai ir statiniai kaimo vietovėse (kv. m)</t>
  </si>
  <si>
    <t>Viešojo valdymo institucijos, pagal veiksmų programą ESF lėšomis įgyvendinusios paslaugų ir (ar) aptarnavimo kokybei gerinti skirtas priemones (skaičius)</t>
  </si>
  <si>
    <t>Viešojo valdymo institucijų darbuotojai, kurie dalyvavo pagal veiksmų programą ESF lėšomis vykdytose veiklose, skirtose stiprinti teikiamų paslaugų ir (ar) aptarnavimo kokybės gerinimui reikalingas kompetencijas (skaičius)</t>
  </si>
  <si>
    <t>M07. Pagrindinės paslaugos ir kaimų atnaujinimas kaimo vietovėse 7.2 Parama investicijomis į visų rūšių mažos apimties infrastruktūrą</t>
  </si>
  <si>
    <t>Pagal veiksmų programą ERPF lėšomis atnaujintos ikimokyklinio  ir priešmokyklinio ugdymo mokyklos (skaičius)</t>
  </si>
  <si>
    <t>Naujos atviros erdvės vietovėse nuo 1 iki 6 tūkst. gyventojų (išskyrus savivaldybių centrus) (kv. m)</t>
  </si>
  <si>
    <t>04.5.1-TID-R-514</t>
  </si>
  <si>
    <t>Vietinio susisiekimo viešojo transporto priemonių parko atnaujinimas</t>
  </si>
  <si>
    <t>Paviršinių nuotekų sistemų tvarkymas</t>
  </si>
  <si>
    <t>Komunalinių atliekų tvarkymo infrastruktūros plėtra</t>
  </si>
  <si>
    <t>Geriamojo vandens tiekimo ir nuotekų tvarkymo sistemų renovavimas ir plėtra, įmonių valdymo tobulinimas</t>
  </si>
  <si>
    <t>Aktualizuoti savivaldybių kultūros paveldo objektus</t>
  </si>
  <si>
    <t>Savivaldybes jungiančių turizmo trasų ir turizmo maršrutų informacinės infrastruktūros plėtra</t>
  </si>
  <si>
    <t>Kraštovaizdžio apsauga</t>
  </si>
  <si>
    <t>Vietinių kelių vystymas</t>
  </si>
  <si>
    <t>Modernizuoti savivaldybių kultūros infrastruktūrą</t>
  </si>
  <si>
    <t>Pereinamojo laikotarpio tikslinių teritorijų vystymas. II</t>
  </si>
  <si>
    <t>Didžiųjų miestų kompleksinė plėtra</t>
  </si>
  <si>
    <t>Miestų kompleksinė plėtra</t>
  </si>
  <si>
    <t>Socialinių paslaugų infrastruktūros plėtra</t>
  </si>
  <si>
    <t>Socialinio būsto fondo plėtra</t>
  </si>
  <si>
    <t>Kaimo gyvenamųjų vietovių atnaujinimas</t>
  </si>
  <si>
    <t>Sveikos gyvensenos skatinimas regioniniu lygiu</t>
  </si>
  <si>
    <t>Ikimokyklinio ir priešmokyklinio ugdymo prieinamumo didinimas</t>
  </si>
  <si>
    <t>M07. Pagrindinės paslaugos ir kaimų atnaujinimas kaimo vietovėse: 7.2 Parama investicijomis į visų rūšių mažos apimties infrastruktūrą</t>
  </si>
  <si>
    <t>Iš viso, Eur</t>
  </si>
  <si>
    <t xml:space="preserve">        </t>
  </si>
  <si>
    <t xml:space="preserve">                                            </t>
  </si>
  <si>
    <t>PRIEMONIŲ PLANAS</t>
  </si>
  <si>
    <t>1 lentelė. Priemonės, joms įgyvendinti reikalingų lėšų poreikis ir finansavimo šaltiniai</t>
  </si>
  <si>
    <t>2 lentelė. Projektams įgyvendinti reikalingų lėšų poreikis, finansavimo šaltiniai ir pagrindinių projektų įgyvendinimo etapų terminai</t>
  </si>
  <si>
    <t>Inventorizuota neapskaityto paviršinių nuotekų nuotakyno dalis (procentai)*</t>
  </si>
  <si>
    <t>Vandentiekio ir nuotekų tinklų nauja statyba ir valymo įrenginių rekonstrukcija Akmenės rajone</t>
  </si>
  <si>
    <t>Vandens gerinimo įrenginių nauja statyba (rekonstrukcija) Akmenės rajone</t>
  </si>
  <si>
    <t>Neformaliojo švietimo infastruktūros, esančios  L. Giros g. 4 , Pakruojis, tobulinimas</t>
  </si>
  <si>
    <t>Neformaliojo švietimo infastruktūros, esančios  L. Giros g. 4 , Pakruojis, tobulinimas  (II etapas)</t>
  </si>
  <si>
    <t>Buvusios Pakruojo m. spaustuvės pastato rekonstrukcija ir pritaikymas muziejaus reikmėms</t>
  </si>
  <si>
    <t>Grinkiškio miestelio vandentiekio ir nuotekų tinklų, nuotekų valymo ir vandens gerinimo įrenginių statyba</t>
  </si>
  <si>
    <t>Baisogalos miestelio ir Vainiūnų kaimo nuotekų valymo įrenginių statyba (rekonstrukcija)</t>
  </si>
  <si>
    <t>Šiaulių rajono gyvenviečių ir Kuršėnų miesto vandentiekio ir nuotekų surinkimo tinklų plėtra</t>
  </si>
  <si>
    <t>Vandentiekio ir nuotekų tinklų rekonstravimas ir plėtra Šiaulių mieste</t>
  </si>
  <si>
    <t>Pakruojo gatvės rekonstrukcija</t>
  </si>
  <si>
    <t>Darnaus judumo priemonių diegimas Šiaulių mieste</t>
  </si>
  <si>
    <t xml:space="preserve">Paraiškos pateikimas įgyvendinančiajai institucijai (metai / mėnuo) </t>
  </si>
  <si>
    <t>Socialinio būsto plėtra Kelmėje</t>
  </si>
  <si>
    <t>Socialinio būsto fondo plėtra Šiaulių miesto savivaldybėje</t>
  </si>
  <si>
    <t>P.S.362</t>
  </si>
  <si>
    <t>Naujosios Akmenės Kultūros rūmų aplinkos (viešosios erdvės) sutvarkymas ir pritaikymas bendruomenės ir verslo poreikiams</t>
  </si>
  <si>
    <t>P.N.051</t>
  </si>
  <si>
    <t>P.N.050</t>
  </si>
  <si>
    <t>P.N.053</t>
  </si>
  <si>
    <t>P.N.054</t>
  </si>
  <si>
    <t>Vandens tiekimo ir nuotekų tvarkymo infrastruktūros rekonstrukcija ir plėtra Joniškio rajone</t>
  </si>
  <si>
    <t>Vandens tiekimo ir nuotekų tvarkymo infrastruktūros plėtra ir rekonstravimas Pakruojo rajono savivaldybėje</t>
  </si>
  <si>
    <t>P.S.333</t>
  </si>
  <si>
    <t>Vandentiekio ir nuotekų tinklų rekonstravimas Šiaulių mieste</t>
  </si>
  <si>
    <t>P.S.328</t>
  </si>
  <si>
    <t>P.N.028</t>
  </si>
  <si>
    <t>VšĮ Šiaulių regiono atliekų tvarkymo centras</t>
  </si>
  <si>
    <t>Šiaulių regionas</t>
  </si>
  <si>
    <t>Komunalinių atliekų rūšiuojamojo surinkimo infrastruktūros plėtra Šiaulių regione</t>
  </si>
  <si>
    <t>P.S.329</t>
  </si>
  <si>
    <t>Akmenės rajono vietovių kraštovaizdžio tvarkymas</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</si>
  <si>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</si>
  <si>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</si>
  <si>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</si>
  <si>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</si>
  <si>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</si>
  <si>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</si>
  <si>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</si>
  <si>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</si>
  <si>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Bešeimininkių apleistų pastatų likvidavimas Joniškio rajone</t>
  </si>
  <si>
    <t>P.N.093</t>
  </si>
  <si>
    <t>Kraštovaizdžio būklės gerinimas Pakruojo rajono savivaldybės teritorijoje (I etapas)</t>
  </si>
  <si>
    <t>Kraštovaizdžio būklės gerinimas Pakruojo rajono savivaldybės teritorijoje (II etapas)</t>
  </si>
  <si>
    <t>1.1.5.1.9</t>
  </si>
  <si>
    <t>Kraštovaizdžio formavimas ir ekologinės būklės gerinimas Radviliškio m. Eibariškių parko teritorijoje</t>
  </si>
  <si>
    <t>R.N.091</t>
  </si>
  <si>
    <t>1.1.5.1.10</t>
  </si>
  <si>
    <t>Bešeimininkių apleistų pastatų ar įrenginių likvidavimas Radviliškio rajono savivaldybės teritorijoje</t>
  </si>
  <si>
    <t>1.1.5.1.11</t>
  </si>
  <si>
    <t>Kraštovaizdžio būklės gerinimas Šiaulių mieste</t>
  </si>
  <si>
    <t xml:space="preserve">Likviduotų kraštovaizdį darkančių bešeimininkių apleistų statinių ir įrenginių, skaičius </t>
  </si>
  <si>
    <t>1.1.5.1.12</t>
  </si>
  <si>
    <t>1.1.5.1.13</t>
  </si>
  <si>
    <t>Šiaulių rajono vietovių kraštovaizdžio tvarkymas II etapas</t>
  </si>
  <si>
    <t xml:space="preserve">Likviduoti kraštovaizdį darkantys bešeimininkiai apleisti statiniai ir įrenginiai </t>
  </si>
  <si>
    <t xml:space="preserve">R.N.091 </t>
  </si>
  <si>
    <t>Savivaldybes jungiančios turizmo informacinės infrastruktūros plėtra Šiaulių regione</t>
  </si>
  <si>
    <t>2016-12</t>
  </si>
  <si>
    <t>2017-03</t>
  </si>
  <si>
    <t>Įrengti ženklinimo infrastruktūros objektai</t>
  </si>
  <si>
    <t>P.N.817</t>
  </si>
  <si>
    <t>05.4.1-LVPA-R-821</t>
  </si>
  <si>
    <t>P.N.304</t>
  </si>
  <si>
    <t xml:space="preserve">Modernizuoti kultūros infrastruktūros objektai </t>
  </si>
  <si>
    <t>Akmenės rajono socialinių paslaugų namai</t>
  </si>
  <si>
    <t>P.S. 361</t>
  </si>
  <si>
    <t>Investicijas gavusių socialinių paslaugų infrastruktūros objektų skaičius</t>
  </si>
  <si>
    <t>R.N.403</t>
  </si>
  <si>
    <t>Tikslinių grupių asmenys, gavę tiesioginės naudos iš investicijų į socialinių paslaugų infrastruktūrą</t>
  </si>
  <si>
    <t>Investicijas gavusiose įstaigose esančios vietos socialinių paslaugų gavėjams</t>
  </si>
  <si>
    <t>Liolių socialinės globos namų infrastruktūros plėtra</t>
  </si>
  <si>
    <t>2017/4</t>
  </si>
  <si>
    <t xml:space="preserve">Investicijas gavusiose įstaigose esančios vietos socialinių paslaugų gavėjas </t>
  </si>
  <si>
    <t>Socialinių paslaugų plėtra Radviliškio rajono savivaldybėje</t>
  </si>
  <si>
    <t>2020</t>
  </si>
  <si>
    <t xml:space="preserve">Socialinių paslaugų infrastruktūros plėtra Šiaulių rajone </t>
  </si>
  <si>
    <t>P.S.335</t>
  </si>
  <si>
    <t>P.B.209</t>
  </si>
  <si>
    <t>P.B.214</t>
  </si>
  <si>
    <t>R.S.342</t>
  </si>
  <si>
    <t>Sugaištas kelionės automobilių keliais (išskyrus TEN-T kelius) laikas (mln.val.)</t>
  </si>
  <si>
    <t>Respublikos g. atkarpos Naujojoje Akmenėje kompleksinis sutvarkymas, įrengiant eismo saugumo priemones</t>
  </si>
  <si>
    <t>P.N.508</t>
  </si>
  <si>
    <t>Bendras naujai nutiestų kelių ilgis, (km)</t>
  </si>
  <si>
    <t>P.S.342</t>
  </si>
  <si>
    <t>2020/06</t>
  </si>
  <si>
    <t>P.S.321</t>
  </si>
  <si>
    <t>P.S.322</t>
  </si>
  <si>
    <t>Tilžės g. dviračių tako rekonstrukcija</t>
  </si>
  <si>
    <t>2018/10</t>
  </si>
  <si>
    <t>2019/04</t>
  </si>
  <si>
    <t>Pakruojo miesto J. Basanavičiaus gatvės transporto infrastruktūros gerinimas.</t>
  </si>
  <si>
    <t>Šiaulių kultūros centro aktualizavimas</t>
  </si>
  <si>
    <t>Kuršėnų dvaro sodybos (unikalus kodas 16057) tvarkybos darbai ir pritaikymas kultūros ir verslo poreikiams (I-as etapas)</t>
  </si>
  <si>
    <r>
      <t xml:space="preserve">Darnaus judumo priemonės miestuose (pėsčiųjų ir dviračių takų infrastruktūra, </t>
    </r>
    <r>
      <rPr>
        <i/>
        <sz val="10"/>
        <rFont val="Times New Roman"/>
        <family val="1"/>
      </rPr>
      <t>Park and Ride</t>
    </r>
    <r>
      <rPr>
        <sz val="10"/>
        <rFont val="Times New Roman"/>
        <family val="1"/>
      </rPr>
      <t xml:space="preserve">, </t>
    </r>
    <r>
      <rPr>
        <i/>
        <sz val="10"/>
        <rFont val="Times New Roman"/>
        <family val="1"/>
      </rPr>
      <t>Bike and Ride</t>
    </r>
    <r>
      <rPr>
        <sz val="10"/>
        <rFont val="Times New Roman"/>
        <family val="1"/>
      </rPr>
      <t xml:space="preserve"> aikštelės, elektromobilių įkrovimo stotelių įrengimas ir kita)</t>
    </r>
  </si>
  <si>
    <t>Projektų, kuriems veiklų grupė priskirta kaip pagrindinė, lėšų poreikis (iš viso, EUR)</t>
  </si>
  <si>
    <t>Šiaulių miesto darnaus judumo plano parengimas</t>
  </si>
  <si>
    <t>04.5.1-TID-V-513</t>
  </si>
  <si>
    <t>V</t>
  </si>
  <si>
    <t>P.N.507</t>
  </si>
  <si>
    <t>Parengti darnaus judumo mieste planai</t>
  </si>
  <si>
    <t>1.1.1.1.6</t>
  </si>
  <si>
    <t>Talkšos ežero pakrantės plėtra</t>
  </si>
  <si>
    <t>Vilniaus gatvės pėsčiųjų bulvaro ir amfiteatro rekonstrukcija</t>
  </si>
  <si>
    <t>P.B.238</t>
  </si>
  <si>
    <t>Šiaulių miesto Centrinio ir Didždvario parkų bei jų prieigų sutvarkymas</t>
  </si>
  <si>
    <t>Aušros alėjos (nuo Žemaitės g. iki Varpo g.) viešųjų pastatų ir viešųjų erdvių prieigų rekonstrukcija</t>
  </si>
  <si>
    <t>P. Višinskio gatvės viešųjų erdvių pritaikymas jaunimo poreikiams</t>
  </si>
  <si>
    <t>Viešųjų erdvių ir gyvenamosios aplinkos gerinimas teritorijoje, besiribojančioje su Draugystės prospektu, Vytauto gatve, P. Višinskio gatve ir Dubijos gatve</t>
  </si>
  <si>
    <t>Saulės laikrodžio aikštės kapitalinis remontas</t>
  </si>
  <si>
    <t>Lopšelio-darželio "Kregždutė" modernizavimas</t>
  </si>
  <si>
    <t>Šiaulių Didždvario gimnazijos ir Šiaulių "Juventos" progimnazijos ugdymo aplinkos modernizavimas</t>
  </si>
  <si>
    <t>Šiaulių "Aušros" muziejaus Edukacijos centro pastato rekonstrukcija</t>
  </si>
  <si>
    <t>Šiaulių "Aušros" muziejus</t>
  </si>
  <si>
    <t>07.1.1-CPVA-V-304</t>
  </si>
  <si>
    <t>Aplinkos oro kokybės gerinimas Šiaulių mieste</t>
  </si>
  <si>
    <t>05.6.1-APVA-V-021</t>
  </si>
  <si>
    <t>Įsigyti gatvių valymo įrenginiai</t>
  </si>
  <si>
    <t>P.N.097</t>
  </si>
  <si>
    <t>Parengti aplinkos oro kokybės valdymo priemonių planai</t>
  </si>
  <si>
    <t>P.N.098</t>
  </si>
  <si>
    <t>Įvykdytos visuomenės informavimo apie aplinkos oro kokybės gerinimą kampanijos</t>
  </si>
  <si>
    <t>04.5.1.TID-V-513</t>
  </si>
  <si>
    <t>Darnaus judrumo sistemų kūrimas</t>
  </si>
  <si>
    <t>Aplinkos oro kokybės gerinimas</t>
  </si>
  <si>
    <t>Modernizuoti kultūros infrastruktūrą</t>
  </si>
  <si>
    <t>P.S.339</t>
  </si>
  <si>
    <t>R.N.404</t>
  </si>
  <si>
    <t>P.S.361</t>
  </si>
  <si>
    <t>P.S. 323</t>
  </si>
  <si>
    <t>P.S.323</t>
  </si>
  <si>
    <t>04.5.1-TID-V-513 "Darnaus judrumo sistemų kūrimas"</t>
  </si>
  <si>
    <t>05.6.1-APVA-V-021 "Aplinkos oro kokybės gerinimas"</t>
  </si>
  <si>
    <t>Eismo saugos priemonių diegimas, rekonstruojant Radviliškio m. Gedimino gatvės dalį tarp Stadiono ir Radvilų g.</t>
  </si>
  <si>
    <t xml:space="preserve">Pakruojo m. Vienybės aikštės, prieigų prie jos sutvarkymas ir pritaikymas bendruomeninimas ir verslo poreikiams </t>
  </si>
  <si>
    <t xml:space="preserve">Pakruojo m. Laisvės aikštės sutvarkymas ir pritaikymas bendruomeninimas ir verslo poreikiams </t>
  </si>
  <si>
    <t>Ventos upės viešosios erdvės Kuršėnų mieste įrengimas ir pritaikymas bendruomeniniams ir verslo poreikiams</t>
  </si>
  <si>
    <t xml:space="preserve">Kompleksinis Joniškio miesto daugiabučių gyvenamųjų namų kvartalų sutvarkymas </t>
  </si>
  <si>
    <t>2017/11</t>
  </si>
  <si>
    <t xml:space="preserve">Pakruojo m. turgavietės sutvarkymas ir pritaikymas verslo poreikiams </t>
  </si>
  <si>
    <t>Kompleksinis Kuršėnų miesto daugiabučių namų gyvenamųjų kvartalų sutvarkymas</t>
  </si>
  <si>
    <t>Kompleksinis Kuršėnų miesto daugiabučių namų gyvenamųjų kvartalų sutvarkymas (II etapas)</t>
  </si>
  <si>
    <t>1.2.1.1.10</t>
  </si>
  <si>
    <t>1.2.1.1.11</t>
  </si>
  <si>
    <t>1.2.1.1.12</t>
  </si>
  <si>
    <t>P.S.364</t>
  </si>
  <si>
    <t>P.S.365</t>
  </si>
  <si>
    <t>Kelmės miesto Vytauto Didžiojo gatvės pėsčiųjų ir pėsčiųjų - dviračių takų sutvarkymas (I etapas)</t>
  </si>
  <si>
    <t xml:space="preserve"> P.S.325 </t>
  </si>
  <si>
    <t>Įsigytos naujos ekologiškos viešojo transporto priemonės</t>
  </si>
  <si>
    <t>2019</t>
  </si>
  <si>
    <t>"Saulės laikrodžio" aikštės kapitalinis remontas</t>
  </si>
  <si>
    <t>P.S.325</t>
  </si>
  <si>
    <t>Kompleksiškas Ventos miesto bendruomeninės ir viešosios infrastruktūros atnaujinimas</t>
  </si>
  <si>
    <t>Kompleksiškas Akmenės miesto ir Papilės miestelio bendruomeninės ir viešosios infrastruktūros atnaujinimas</t>
  </si>
  <si>
    <t>2018/02</t>
  </si>
  <si>
    <t>Akmenės rajono savivaldybės bendrojo ugdymo įstaigų modernizavimas</t>
  </si>
  <si>
    <t>P.N.722</t>
  </si>
  <si>
    <t>Pagal veiksmų programą ERPF lėšomis atnaujintos bendrojo ugdymo mokyklos</t>
  </si>
  <si>
    <t xml:space="preserve">P.B.235 </t>
  </si>
  <si>
    <t>Investicijas gavusios vaikų priežiūros arba švietimo infrastruktūros pajėgumas</t>
  </si>
  <si>
    <t>P.B.236</t>
  </si>
  <si>
    <t>Komfortiškų ir funkcionalių edukacinių erdvių įrengimas Radviliškio Lizdeikos gimnazijoje</t>
  </si>
  <si>
    <t>Šiaulių r. Kuršėnų Pavenčių mokyklos-daugiafunkcio centro modernizavimas</t>
  </si>
  <si>
    <t>Vaikų ir jaunimo neformalaus ugdymo galimybių plėtojimas Akmenės rajono savivaldybėje</t>
  </si>
  <si>
    <t>P.N.723</t>
  </si>
  <si>
    <t>Pagal veiksmų programą ERPF lėšomis atnaujintos neformaliojo ugdymo įstaigos</t>
  </si>
  <si>
    <t>Joniškio Algimanto Raudonikio meno mokyklos atnaujinimas</t>
  </si>
  <si>
    <t>Kelmės Algirdo Lipeikos menų mokyklos Choreografijos skyriaus modernizavimas</t>
  </si>
  <si>
    <t xml:space="preserve">Radviliškio muzikos mokyklos pastato patalpų pritaikymas neformaliojo švietimo infrastruktūros plėtrai </t>
  </si>
  <si>
    <t>Edukacinių aplinkų Šiaulių 1-ojoje muzikos mokykloje ir Šiaulių dainavimo mokykloje „Dagilėlis“ modernizavimas</t>
  </si>
  <si>
    <t>Nr. 09.1.3-CPVA-R-724 "Mokyklų tinklo efektyvumo didinimas", Nr. 09.1.3-CPVA-R-725 "Neformaliojo švietimo infrastruktūros tobulinimas"</t>
  </si>
  <si>
    <t>Joniškio Aušros gimnazijos modernizavimas</t>
  </si>
  <si>
    <t>1.2.2.1.30</t>
  </si>
  <si>
    <t>1.2.2.1.31</t>
  </si>
  <si>
    <t>1.2.2.1.32</t>
  </si>
  <si>
    <t>Sporto erdvės įrengimas Tytuvėnų apylinkių seniūnijos Budraičių kaime</t>
  </si>
  <si>
    <t>Viešosios infrastruktūros atnaujinimas Joniškio rajono kaimo vietovėse</t>
  </si>
  <si>
    <t>Radviliškio rajono savivaldybės Prastavonių, Kunigiškių, Miežaičių, Arimaičių, Kaulinių ir Jonaitiškio kaimų geriamojo vandens gerinimo sistemų įrengimas</t>
  </si>
  <si>
    <t>Radviliškio rajono Aukštelkų seniūnijos Aukštelkų mokyklos lauko sporto aikštyno atnaujinimas</t>
  </si>
  <si>
    <t>Viešosios infrastruktūros sutvarkymas Pakruojo rajono Dvariškių kaime</t>
  </si>
  <si>
    <t>Viešosios infrastruktūros sutvarkymas Pakruojo rajono Pamūšio kaime</t>
  </si>
  <si>
    <t>Viešosios infrastruktūros sutvarkymas Pakruojo rajono Žeimelio miestelyje</t>
  </si>
  <si>
    <t>Bendruomeninės infrastruktūros gerinimas Žalpių kaime</t>
  </si>
  <si>
    <t>Bendruomeninės infrastruktūros gerinimas Minupių kaime</t>
  </si>
  <si>
    <t>Akmenės seniūnijos akmenės II  kaimo viešosios infrastruktūros sutvarkymas</t>
  </si>
  <si>
    <t>Akmenės rajono savivaldybės Alkiškių kultūros namų pastato atnaujinimas (modernizavimas)</t>
  </si>
  <si>
    <t>Paviršinio ir gruntinio vandens surinkimas ir nuleidimas nuo viešųjų kaimo teritorijų Joniškio rajono kaimo vietovėse</t>
  </si>
  <si>
    <t>Baisogalos seniūnijos Pakiršinio kaimo, Parko g. 6, pastato pritaikymas amatų veiklos plėtrai</t>
  </si>
  <si>
    <t>Kelmės apylinkių seniūnijos vandentvarkos infrastruktūros gerinimas</t>
  </si>
  <si>
    <t>Tytuvėnų apylinkių seniūnijos vandentvarkos infrastruktūros gerinimas</t>
  </si>
  <si>
    <t>Liolių seniūnijos vandentvarkos infrastruktūros gerinimas</t>
  </si>
  <si>
    <t>Viešosios sporto infrastruktūros sutvarkymas Akmenės rajono Kivylių kaime</t>
  </si>
  <si>
    <t>Mikniūnų kaimo vandentiekio tinklų rekonstrukcija ir vandens gerinimo įregninių statyba</t>
  </si>
  <si>
    <t>Draudelių kaimo vandentiekio tinklų rekonstrukcija ir vandens gerinimo įrenginių statyba</t>
  </si>
  <si>
    <t>Medikonių kaimo vandentiekio tinklų rekonstrukcija ir vandens gerinimo įrenginių statyba</t>
  </si>
  <si>
    <t>Apšvietimo inžinerinių tinklų atnaujinimas ir plėtra Joniškio rajono kaimo vietovėse</t>
  </si>
  <si>
    <t>Radviliškio rajono Grinkiškio seniūnijo Grinkiškio miestelio mokyklos lauko sporto aikštyno atnaujinimas</t>
  </si>
  <si>
    <t>Radviliškio rajono  Tyrulių seniūnijos Tyrulių lauko sporto aikštyno atnaujinimas</t>
  </si>
  <si>
    <t>Radviliškio rajono Šiaulėnų seniūnijo Šiaulėnų miestelio mokyklos sporto aikštyno atnaujinimas</t>
  </si>
  <si>
    <t>Radviliškio rajono Skėmių seniūnijos Pociūnėlių miestelio mokyklos lauko sporto aikštyno atnaujinimas</t>
  </si>
  <si>
    <t>Rimšonių kaimo vandentiekio tinklų statyba</t>
  </si>
  <si>
    <t>Viešosios infrastruktūros įrengimas Žeimių kaime</t>
  </si>
  <si>
    <t>Kruopių seniūnijos Kruopių miestelio viešosios sporto infrastruktūros sutvarkymas</t>
  </si>
  <si>
    <t>Vandens gerinimo, geležies šalinimo sistemų įrengimas Joniškio rajono kaimo vietovėse</t>
  </si>
  <si>
    <t>Raudėnų mokyklos-daugiafunkcio centro II korpuso pritaikymas vietos gyventojų poreikiams</t>
  </si>
  <si>
    <t>Joniškio rajono savivaldybės administracija</t>
  </si>
  <si>
    <t>Radviliškio  rajono savivaldybės administracija</t>
  </si>
  <si>
    <t>Šiaulių rajono savivaldybės administracija</t>
  </si>
  <si>
    <t>Akmenės  rajono savivaldybės administracija</t>
  </si>
  <si>
    <t>Akmenės rajono savivaldybės kultūros centras</t>
  </si>
  <si>
    <t>Akmenės  rajono Akmenės gimnazija</t>
  </si>
  <si>
    <t>UAB „Pakruojo vandentiekis“</t>
  </si>
  <si>
    <t>Akmenės  rajono Kruopių pagrindinė mokykla</t>
  </si>
  <si>
    <t>UAB „Joniškio vandenys“</t>
  </si>
  <si>
    <t>Veiksmų, kuriais remiamos investicijos  į mažos apimties infrastruktūrą, skaičius</t>
  </si>
  <si>
    <t>KPP.01</t>
  </si>
  <si>
    <t>KPP.02</t>
  </si>
  <si>
    <t>KPP.03</t>
  </si>
  <si>
    <t>Gyventojų, kurie naudojasi geresnėmis paslaugomis/ infrastruktūra, skaičius</t>
  </si>
  <si>
    <t>Regioninio planavimo būdu įgyvendintų mažos apimties ifrastruktūros  projektų skaičius</t>
  </si>
  <si>
    <t xml:space="preserve">rez. </t>
  </si>
  <si>
    <t>M07.7.2.</t>
  </si>
  <si>
    <t>2.3.3.1.1.</t>
  </si>
  <si>
    <t>2.3.3.1.2.</t>
  </si>
  <si>
    <t>2.3.3.1.3.</t>
  </si>
  <si>
    <t>2.3.3.1.4.</t>
  </si>
  <si>
    <t>2.3.3.1.5.</t>
  </si>
  <si>
    <t>Pėsčiųjų ir dviračių takų įrengimas Pakruojo miesto L. Giros gatvėje</t>
  </si>
  <si>
    <t>Kelmės miesto pietinės dalies (Žemaitės, Taikos, Malūno, Rudupio, Rasos, Šlaito, P. Cvirkos gatvių, Malūno ir Naujosios skersgatvių, praėjimo tarp Naujosios ir Maironio gatvių) sutvarkymas įrengiant eismo saugumo priemones</t>
  </si>
  <si>
    <t>UAB „Pakruojo vandentiekis"</t>
  </si>
  <si>
    <t>UAB „Joniškio vandenys"</t>
  </si>
  <si>
    <t>Kelmės kultūros centro pastato, Vytauto Didžiojo g. 73, Kelmė, modernizavimas</t>
  </si>
  <si>
    <t>Pastato Naujojoje Akmenėje, V. Kudirkos g. 9, rekonstravimas - pritaikymas Akmenės rajono savivaldybės viešosios bibliotekos reikmėms</t>
  </si>
  <si>
    <t>Kelmės kultūros centras</t>
  </si>
  <si>
    <t>Savarankiško gyvenimo namų įkūrimas Joniškio r. Plikiškių mokykloje-daugiafunkciame centre</t>
  </si>
  <si>
    <t>Joniškio miesto rytinio aplinkkelio nuo krašto kelio Nr. 152 Joniškis-Linkuva iki krašto kelio Nr. 209 Joniškis-Žeimelis-Pasvalys statyba</t>
  </si>
  <si>
    <t xml:space="preserve">Eismo saugumo priemonių diegimas Radviliškio mieste  </t>
  </si>
  <si>
    <t xml:space="preserve">Eismo saugumo priemonių diegimas Radviliškio rajono savivaldybėje  </t>
  </si>
  <si>
    <t xml:space="preserve">Kuršėnų miesto Kudirkos g., Tilvyčio g., Dambrausko g. ir Kapų g. rekonstrukcija, įrengiant eismo saugumo priemones </t>
  </si>
  <si>
    <t>Pėsčiųjų-dviračių takų sutvarkymas teritorijoje, jungiančioje Joniškio miesto M. Slančiausko ir Žemaičių gatves</t>
  </si>
  <si>
    <t>Pėsčiųjų ir dviračių takų įrengimas Radviliškio mieste</t>
  </si>
  <si>
    <t>Prisikėlimo aikštės ir jos prieigų rekonstrukcija</t>
  </si>
  <si>
    <t>Nr. 06.2.1-TID-R-511 "Vietinių kelių vystymas"</t>
  </si>
  <si>
    <t>Nr. 07.1.1-CPVA-R-903 "Pereinamojo laikotarpio tikslinių teritorijų vystymas. II" / Nr. 07.1.1-CPVA-R-904 "Didžiųjų miestų kompleksinė plėtra" / Nr. 07.1.1-CPVA-R-905 "Miestų kompleksinė plėtra"</t>
  </si>
  <si>
    <r>
      <rPr>
        <strike/>
        <sz val="12"/>
        <color indexed="10"/>
        <rFont val="Times New Roman"/>
        <family val="1"/>
      </rPr>
      <t>Nr. 05.4.1-LVPA-R-831 "Savivaldybes jungiančių turizmo trasų ir turizmo maršrutų informacinės infrastruktūros plėtra"</t>
    </r>
    <r>
      <rPr>
        <sz val="12"/>
        <rFont val="Times New Roman"/>
        <family val="1"/>
      </rPr>
      <t xml:space="preserve"> 05.4.1-LVPA-R-821</t>
    </r>
  </si>
  <si>
    <t>* Pastaba. Projektams priskirtų kriterijų reikšmės, išreikštos procentais, nesumuojamos.</t>
  </si>
  <si>
    <t>_________________________________________________________________</t>
  </si>
  <si>
    <t>be rezervo</t>
  </si>
  <si>
    <t>su rezervu</t>
  </si>
  <si>
    <t>197+16</t>
  </si>
  <si>
    <t>___________________________________________________________</t>
  </si>
  <si>
    <t>________________________________________________________________________</t>
  </si>
  <si>
    <t>______________________________________________________________________________</t>
  </si>
  <si>
    <t>Regioninio planavimo būdu įgyvendintų mažos apimties infrastruktūros  projektų skaičius</t>
  </si>
  <si>
    <r>
      <t>Dviračių ir pė</t>
    </r>
    <r>
      <rPr>
        <b/>
        <sz val="10"/>
        <rFont val="Times New Roman"/>
        <family val="1"/>
      </rPr>
      <t>s</t>
    </r>
    <r>
      <rPr>
        <sz val="10"/>
        <rFont val="Times New Roman"/>
        <family val="1"/>
      </rPr>
      <t>čiųjų tako P. Jodelės g., Statybininkų g. ir Eibučių g. Naujoje Akmenėje įrengimas</t>
    </r>
  </si>
  <si>
    <t>Dienos socialinės globos centro "Goda" esamo pastato Žalgirio g. 3 atnaujinimas</t>
  </si>
  <si>
    <t>Naujosios Akmenės lopšelio-darželio "Atžalynas" patalpų modernizavimas</t>
  </si>
  <si>
    <t>P.N.743</t>
  </si>
  <si>
    <t>Pagal veiksmų programą ERPF lėšomis atnaujintos ikimokyklinio ir/ar priešmokyklinio  ugdymo grupės (skaičius)</t>
  </si>
  <si>
    <t>P.N.717</t>
  </si>
  <si>
    <t>P.B.235</t>
  </si>
  <si>
    <t>Joniškio vaikų lopšelio-darželio "Ąžuoliukas" modernizavimas</t>
  </si>
  <si>
    <t>Radviliškio lopšelio-darželio „Žvaigždutė“ vaikų ugdymo grupių infrastruktūros modernizavimas ir aprūpinimas priemonėmis</t>
  </si>
  <si>
    <t>P.S.380</t>
  </si>
  <si>
    <t>Pagal veiksmų programą ERPF lėšomis sukurtos naujos ikimokyklinio ir priešmokyklinio ugdymo vietos</t>
  </si>
  <si>
    <t>1.1.1.1.7</t>
  </si>
  <si>
    <t>Sporto, Gėlių ir Ievų gatvių Kelmės mieste rekonstravimas</t>
  </si>
  <si>
    <t>2018/07</t>
  </si>
  <si>
    <t xml:space="preserve">Pagal veiksmų programą ERPF lėšomis atnaujintos ikimokyklinio ir priešmokyklinio  ugdymo mokyklos </t>
  </si>
  <si>
    <t xml:space="preserve">Pagal veiksmų programą ERPF lėšomis atnaujintos ikimokyklinio  ir priešmokyklinio ugdymo mokyklos </t>
  </si>
  <si>
    <r>
      <rPr>
        <b/>
        <sz val="12"/>
        <rFont val="Times New Roman"/>
        <family val="1"/>
      </rPr>
      <t xml:space="preserve">Siekiama reikšmė </t>
    </r>
    <r>
      <rPr>
        <sz val="12"/>
        <rFont val="Times New Roman"/>
        <family val="1"/>
      </rPr>
      <t>(projektams priskirtų kriterijų reikšmių suma)</t>
    </r>
  </si>
  <si>
    <t xml:space="preserve">Kelmės lopšelio-darželio "Ąžuoliukas" modernizacija </t>
  </si>
  <si>
    <t>Paslaugų ir asmenų aptarnavimo kokybės gerinimas Kelmės rajono savivaldybėje</t>
  </si>
  <si>
    <t xml:space="preserve">10.1.3-ESFA-R-920 </t>
  </si>
  <si>
    <t>P.S.415</t>
  </si>
  <si>
    <t>P.S.416</t>
  </si>
  <si>
    <t>Paslaugų ir asmenų aptarnavimo kokybės gerinimas Šiaulių miesto savivaldybės administracijoje ir Šiaulių miesto savivaldybės viešojoje bibliotekoje</t>
  </si>
  <si>
    <t>10.1.3-ESFA-R-920</t>
  </si>
  <si>
    <t>P.N.910</t>
  </si>
  <si>
    <t>Parengtos piliečių chartijos</t>
  </si>
  <si>
    <t xml:space="preserve">Viešųjų turizmo paslaugų ir asmenų aptarnavimo kokybės gerinimas Šiaulių miesto savivaldybėje </t>
  </si>
  <si>
    <t>3.1.1.1.4</t>
  </si>
  <si>
    <t xml:space="preserve"> Viešųjų ir administracinių paslaugų  (miesto tvarkymo,  infratsruktūros priežiūros, avarinių ir ekstremalių situacijų šalinimo bei civilinės saugos) kokybės gerinimas Šiaulių miesto savivaldybėje (II etapas) </t>
  </si>
  <si>
    <t>Paslaugų ir asmenų aptarnavimo kokybės gerinimas Akmenės rajono savivaldybėje</t>
  </si>
  <si>
    <t>Akmenės rajono savivaldybės gyventojų sveikatos saugojimas ir stiprinimas, ligų prevencija</t>
  </si>
  <si>
    <t>Akmenės rajono savivaldybės visuomenės sveikatos biuras</t>
  </si>
  <si>
    <t>P.S.372</t>
  </si>
  <si>
    <t>Tikslinių grupių asmenys, kurie dalyvavo informavimo, švietimo ir mokymo renginiuose bei sveikatos raštingumą didinančiose veiklose</t>
  </si>
  <si>
    <t>P.N.671</t>
  </si>
  <si>
    <t>Modernizuoti savivaldybių  visuomenės sveikatos biurai</t>
  </si>
  <si>
    <t>Joniškio rajono savivaldybės visuomenės sveikatos biuras</t>
  </si>
  <si>
    <t>08.4.2-ESFA-R-630</t>
  </si>
  <si>
    <t>Kelmės rajono savivaldybės visuomenės sveikatos biuras</t>
  </si>
  <si>
    <t>Sveikos gyvensenos skatinimas Pakruojo rajone</t>
  </si>
  <si>
    <t>Pakruojo rajono savivaldybės 
visuomenės sveikatos biuras</t>
  </si>
  <si>
    <t>Sveikos gyvensenos skatinimas Radviliškio rajone</t>
  </si>
  <si>
    <t>Radviliškio rajono visuomenės sveikatos biuras</t>
  </si>
  <si>
    <t>Sveikos gyvensenos skatinimas Šiaulių mieste</t>
  </si>
  <si>
    <t>Sveikos gyvensenos skatinimas Šiaulių rajone</t>
  </si>
  <si>
    <t>Šiaulių rajono savivaldybės visuomenės sveikatos biuras</t>
  </si>
  <si>
    <t xml:space="preserve">                        </t>
  </si>
  <si>
    <t>Pagal priemonę Nr. 08.4.2-ESFA-R-630</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</si>
  <si>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</si>
  <si>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</si>
  <si>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</si>
  <si>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</si>
  <si>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Paramos priemonių, gerinančių ambulatorinių sveikatos priežiūros paslaugų prieinamumą tuberkulioze sergantiems pacientams, įgyvendinimas Joniškio rajone</t>
  </si>
  <si>
    <t>Socialinės paramos priemonių, gerinančių ambulatorinių sveikatos priežiūros paslaugų prieinamumą tuberkulioze sergantiems pacientams, įgyvendinimas Pakruojo rajone</t>
  </si>
  <si>
    <t>Socialinės paramos priemonių, gerinančių ambulatorinių sveikatos priežiūros paslaugų prieinamumą tuberkulioze sergantiems pacientams, įgyvendinimas Radviliškio rajone</t>
  </si>
  <si>
    <t>Paramos priemonių tuberkulioze sergantiems asmenims įgyvendinimas Šiaulių mieste</t>
  </si>
  <si>
    <t>Paramos priemonių, gerinančių ambulatorinių sveikatos priežiūros paslaugų prieinamumą Šiaulių rajone įgyvendinimas</t>
  </si>
  <si>
    <t>P.S.363</t>
  </si>
  <si>
    <t>Viešąsias sveikatos priežiūros paslaugas teikiančios įstaigos, kuriose pagerinta paslaugų teikimo infrastruktūra, skaičius</t>
  </si>
  <si>
    <t>Gyventojai, turintys galimybę pasinaudoti pagerintomis sveikatos priežiūros paslaugomis</t>
  </si>
  <si>
    <t>Pirminės asmens sveikatos priežiūros veiklos efektyvumo didinimas Radviliškio rajone</t>
  </si>
  <si>
    <t>Pirminės asmens sveikatos priežiūros veiklos efektyvumo didinimas Šiaulių mieste</t>
  </si>
  <si>
    <t>2.3.3.3.10</t>
  </si>
  <si>
    <t>2.3.3.3.11</t>
  </si>
  <si>
    <t>2.3.3.3.12</t>
  </si>
  <si>
    <t>2.3.3.3.13</t>
  </si>
  <si>
    <t>2.3.3.3.14</t>
  </si>
  <si>
    <t>Pirminės sveikatos priežiūros paslaugų kokybės ir prieinamumo gerinimas tikslinėms gyventojų grupėms</t>
  </si>
  <si>
    <t>Pirminės sveikatos priežiūros paslaugų kokybės gerinimas ir prieinamumo didinimas Kelmės rajone</t>
  </si>
  <si>
    <t>Pakruojo rajono pirminės sveikatos priežiūros centro teikiamų sveikatos priežiūros paslaugų kokybės ir prieinamumo gerinimas tikslinėms asmenų grupėms</t>
  </si>
  <si>
    <t>Pirminės sveikatos priežiūros paslaugų kokybės gerinimas ir prieinamumo didinimas tikslinių grupių gyventojams Šiaulių rajone</t>
  </si>
  <si>
    <t>Pėsčiųjų ir dviračių takų sutvarkymas teritorijoje, jungiančioje Joniškio miesto M. Slančiausko ir Žemaičių gatves</t>
  </si>
  <si>
    <t>Pirminės sveikatos priežiūros paslaugų kokybės gerinimas ir prieinamumo didinimas tikslinėms asmenų grupėms  Joniškio rajono savivaldybėje</t>
  </si>
  <si>
    <t>Yra tarpinės reikšmės</t>
  </si>
  <si>
    <t>Nr. 10.1.3-ESFA-R-920"Paslaugų ir asmenų aptarnavimo kokybės gerinimas savivaldybėse"</t>
  </si>
  <si>
    <t>Priemonių, gerinančių ambulatorinių sveikatos priežiūros paslaugų prieinamumą tuberkulioze sergantiems asmenims, įgyvendinimas</t>
  </si>
  <si>
    <t xml:space="preserve">08.4.2-ESFA-R-615 </t>
  </si>
  <si>
    <t>2019/02</t>
  </si>
  <si>
    <t>Viešoji įstaiga Joniškio pirminės sveikatos priežiūros centras</t>
  </si>
  <si>
    <t>VšĮ Šiaulių rajono pirminės sveikatos priežiūros centras</t>
  </si>
  <si>
    <t>Tuberkulioze sergantys pacientai, kuriems buvo suteiktos socialinės paramos priemonės (maisto talonų dalijimas) tuberkuliozės ambulatorinio gydymo metu</t>
  </si>
  <si>
    <t>VšĮ Pakruojo rajono pirminės sveikatos priežiūros centras</t>
  </si>
  <si>
    <t>Ambulatorinių sveikatos priežiūros paslaugų prieinamumo tuberkulioze sergantiems pacientams gerinimas Kelmės rajone</t>
  </si>
  <si>
    <t>VšĮ Kelmės rajono  pirminės sveikatos priežiūros centras</t>
  </si>
  <si>
    <t>Unikalus numeris ****</t>
  </si>
  <si>
    <t>Pareiškėjas/ projekto vykdytojas</t>
  </si>
  <si>
    <t>R/V/KT*</t>
  </si>
  <si>
    <t>ITI, RSP **</t>
  </si>
  <si>
    <t xml:space="preserve">Kita tarptautinė finansinė parama </t>
  </si>
  <si>
    <t>Įtraukimas į sąrašą (metai/ mėnuo)</t>
  </si>
  <si>
    <t>Unikalus numeris</t>
  </si>
  <si>
    <t xml:space="preserve">Požymiai </t>
  </si>
  <si>
    <t xml:space="preserve">Projektams priskirti  vertinimo kriterijai </t>
  </si>
  <si>
    <t>Produkto ir rezultato vertinimo kriterijus (I) (pavadinimas)</t>
  </si>
  <si>
    <t>Produkto ir rezultato vertinimo kriterijus (II) (pavadinimas)</t>
  </si>
  <si>
    <t>Produkto ir rezultato vertinimo kriterijus (III) (pavadinimas)</t>
  </si>
  <si>
    <t>Produkto ir rezultato vertinimo kriterijus (IV) (pavadinimas)</t>
  </si>
  <si>
    <t>5 lentelė. Lėšų paskirstymas pagal Veiksmų programos įgyvendinimo plano priemones ir Kaimo plėtros programos priemones (tūkst. Eur)                                                                   (numatomos sudaryti projektų finansavimo sutartys, pamečiui).</t>
  </si>
  <si>
    <t>Veiksmų programos įgyvendinimo plano priemonė ir Kaimo plėtros programos priemonė (Nr.)</t>
  </si>
  <si>
    <t>7 lentelė. Veiklų grupių suvestinė</t>
  </si>
  <si>
    <t>Privačių juridinių asmenų ir juridinio asmens statuso neturinčių organizacijų gamybos srities projektai</t>
  </si>
  <si>
    <t>Privačių juridinių asmenų ir juridinio asmens statuso neturinčių organizacijų paslaugų srities projektai</t>
  </si>
  <si>
    <t>R06-5514-190000-0001</t>
  </si>
  <si>
    <t>R06-5511-120000-0002</t>
  </si>
  <si>
    <t>R06-5511-120000-0003</t>
  </si>
  <si>
    <t>R06-5511-111200-0004</t>
  </si>
  <si>
    <t>R06-5511-120000-0005</t>
  </si>
  <si>
    <t>R06-5513-180000-0006</t>
  </si>
  <si>
    <t>R06-5511-120000-0007</t>
  </si>
  <si>
    <t>R06-5511-120000-0008</t>
  </si>
  <si>
    <t>R06-5511-120000-0009</t>
  </si>
  <si>
    <t>R06-5511-110000-0010</t>
  </si>
  <si>
    <t>R06-5511-125000-0011</t>
  </si>
  <si>
    <t>R06-5511-120000-0012</t>
  </si>
  <si>
    <t>R06-5516-500000-0013</t>
  </si>
  <si>
    <t>R06-5518-100000-0014</t>
  </si>
  <si>
    <t>R06-5516-500000-0015</t>
  </si>
  <si>
    <t>R06-5516-120000-0016</t>
  </si>
  <si>
    <t>R06-5516-410000-0017</t>
  </si>
  <si>
    <t>R06-5511-125000-0018</t>
  </si>
  <si>
    <t>R06-5516-410000-0019</t>
  </si>
  <si>
    <t>R06-5518-100000-0020</t>
  </si>
  <si>
    <t>R06-5511-120000-0021</t>
  </si>
  <si>
    <t>R06-5511-120000-0022</t>
  </si>
  <si>
    <t>R06-5511-120000-0023</t>
  </si>
  <si>
    <t>R06-5516-120000-0024</t>
  </si>
  <si>
    <t>R06-5516-500000-0025</t>
  </si>
  <si>
    <t>R06-5518-100000-0026</t>
  </si>
  <si>
    <t>R06-5511-120000-0027</t>
  </si>
  <si>
    <t>R06-8821-420000-0028</t>
  </si>
  <si>
    <t>R06-0008-050000-0029</t>
  </si>
  <si>
    <t>R06-0014-060000-0030</t>
  </si>
  <si>
    <t>R06-0014-060700-0031</t>
  </si>
  <si>
    <t>R06-0014-060700-0032</t>
  </si>
  <si>
    <t>R06-0014-060700-0033</t>
  </si>
  <si>
    <t>R06-0014-060700-0034</t>
  </si>
  <si>
    <t>R06-0007-080000-0035</t>
  </si>
  <si>
    <t>R06-0014-070000-0036</t>
  </si>
  <si>
    <t>R06-0014-070000-0037</t>
  </si>
  <si>
    <t>R06-0007-080000-0038</t>
  </si>
  <si>
    <t>R06-0014-060000-0039</t>
  </si>
  <si>
    <t>R06-0007-080000-0040</t>
  </si>
  <si>
    <t>R06-0014-060700-0041</t>
  </si>
  <si>
    <t>R06-0019-380000-0042</t>
  </si>
  <si>
    <t>R06-0019-380000-0043</t>
  </si>
  <si>
    <t>R06-0019-380000-0044</t>
  </si>
  <si>
    <t>R06-0019-380000-0045</t>
  </si>
  <si>
    <t>R06-0019-380000-0046</t>
  </si>
  <si>
    <t>R06-0019-380000-0047</t>
  </si>
  <si>
    <t>R06-0019-380000-0048</t>
  </si>
  <si>
    <t>R06-0019-380000-0049</t>
  </si>
  <si>
    <t>R06-0019-380000-0050</t>
  </si>
  <si>
    <t>R06-0019-380000-0051</t>
  </si>
  <si>
    <t>R06-0019-380000-0052</t>
  </si>
  <si>
    <t>R06-0019-380000-0053</t>
  </si>
  <si>
    <t>R06-9903-290000-0054</t>
  </si>
  <si>
    <t>R06-9903-300000-0055</t>
  </si>
  <si>
    <t>R06-9903-290000-0056</t>
  </si>
  <si>
    <t>R06-9905-290000-0057</t>
  </si>
  <si>
    <t>R06-9905-290000-0058</t>
  </si>
  <si>
    <t>R06-9905-290000-0059</t>
  </si>
  <si>
    <t>R06-9905-300000-0060</t>
  </si>
  <si>
    <t>R06-9905-290000-0061</t>
  </si>
  <si>
    <t>R06-9905-290000-0062</t>
  </si>
  <si>
    <t>R06-9905-290000-0063</t>
  </si>
  <si>
    <t>R06-9905-300000-0064</t>
  </si>
  <si>
    <t>R06-9905-300000-0065</t>
  </si>
  <si>
    <t>R06-9904-290000-0066</t>
  </si>
  <si>
    <t>R06-9904-290000-0067</t>
  </si>
  <si>
    <t>R06-9904-290000-0068</t>
  </si>
  <si>
    <t>R06-9904-290000-0069</t>
  </si>
  <si>
    <t>R06-9904-290000-0070</t>
  </si>
  <si>
    <t>R06-9904-290000-0071</t>
  </si>
  <si>
    <t>R06-9904-290000-0072</t>
  </si>
  <si>
    <t>R06-9904-290000-0073</t>
  </si>
  <si>
    <t>R06-0021-370000-0074</t>
  </si>
  <si>
    <t>R06-ZM07-320000-0075</t>
  </si>
  <si>
    <t>R06-ZM07-320000-0093</t>
  </si>
  <si>
    <t>R06-ZM07-320000-0103</t>
  </si>
  <si>
    <t>R06-ZM07-282932-0076</t>
  </si>
  <si>
    <t>R06-ZM07-070000-0077</t>
  </si>
  <si>
    <t>R06-ZM07-340000-0078</t>
  </si>
  <si>
    <t>R06-ZM07-340000-0079</t>
  </si>
  <si>
    <t>R06-ZM07-340000-0080</t>
  </si>
  <si>
    <t>R06-ZM07-500000-0081</t>
  </si>
  <si>
    <t>R06-ZM07-500000-0082</t>
  </si>
  <si>
    <t>R06-ZM07-500000-0083</t>
  </si>
  <si>
    <t>R06-ZM07-340000-0085</t>
  </si>
  <si>
    <t>R06-ZM07-290000-0086</t>
  </si>
  <si>
    <t>R06-ZM07-290000-0087</t>
  </si>
  <si>
    <t>R06-ZM07-500000-0084</t>
  </si>
  <si>
    <t>R06-ZM07-070000-0088</t>
  </si>
  <si>
    <t>R06-ZM07-330000-0089</t>
  </si>
  <si>
    <t>R06-ZM07-070000-0090</t>
  </si>
  <si>
    <t>R06-ZM07-070000-0091</t>
  </si>
  <si>
    <t>R06-ZM07-070000-0092</t>
  </si>
  <si>
    <t>R06-ZM07-070000-0094</t>
  </si>
  <si>
    <t>R06-ZM07-070000-0095</t>
  </si>
  <si>
    <t>R06-ZM07-070000-0096</t>
  </si>
  <si>
    <t>R06-ZM07-500000-0097</t>
  </si>
  <si>
    <t>R06-ZM07-290000-0098</t>
  </si>
  <si>
    <t>R06-ZM07-060000-0099</t>
  </si>
  <si>
    <t>R06-ZM07-295000-0100</t>
  </si>
  <si>
    <t>R06-ZM07-295000-0101</t>
  </si>
  <si>
    <t>R06-ZM07-070000-0102</t>
  </si>
  <si>
    <t>R06-ZM07-070000-0104</t>
  </si>
  <si>
    <t>R06-ZM07-340000-0105</t>
  </si>
  <si>
    <t>R06-ZM07-340000-0106</t>
  </si>
  <si>
    <t>R06-9908-290000-0107</t>
  </si>
  <si>
    <t>R06-9908-290000-0108</t>
  </si>
  <si>
    <t>R06-9908-290000-0110</t>
  </si>
  <si>
    <t>R06-9908-290000-0111</t>
  </si>
  <si>
    <t>R06-9908-290000-0112</t>
  </si>
  <si>
    <t>R06-9908-290000-0113</t>
  </si>
  <si>
    <t>R06-9908-293200-0114</t>
  </si>
  <si>
    <t>R06-9908-293200-0115</t>
  </si>
  <si>
    <t>R06-9908-293200-0116</t>
  </si>
  <si>
    <t>R06-7705-230000-0117</t>
  </si>
  <si>
    <t>R06-7724-220000-0118</t>
  </si>
  <si>
    <t>R06-7705-230000-0119</t>
  </si>
  <si>
    <t>R06-7724-220000-0120</t>
  </si>
  <si>
    <t>R06-7705-230000-0121</t>
  </si>
  <si>
    <t>R06-7724-220000-0122</t>
  </si>
  <si>
    <t>R06-7705-230000-0123</t>
  </si>
  <si>
    <t>R06-7724-220000-0124</t>
  </si>
  <si>
    <t>R06-7724-220000-0125</t>
  </si>
  <si>
    <t>R06-7705-230000-0126</t>
  </si>
  <si>
    <t>R06-7724-220000-0127</t>
  </si>
  <si>
    <t>R06-7705-230000-0128</t>
  </si>
  <si>
    <t>R06-7724-220000-0129</t>
  </si>
  <si>
    <t>R06-7705-230000-0130</t>
  </si>
  <si>
    <t>R06-7724-220000-0131</t>
  </si>
  <si>
    <t>R06-7725-240000-0132</t>
  </si>
  <si>
    <t>R06-7725-240000-0133</t>
  </si>
  <si>
    <t>R06-7725-240000-0134</t>
  </si>
  <si>
    <t>R06-7725-240000-0135</t>
  </si>
  <si>
    <t>R06-7725-240000-0136</t>
  </si>
  <si>
    <t>R06-7725-240000-0137</t>
  </si>
  <si>
    <t>R06-7725-240000-0138</t>
  </si>
  <si>
    <t>R06-7725-240000-0139</t>
  </si>
  <si>
    <t>R06-3302-440000-0140</t>
  </si>
  <si>
    <t>R06-3302-440000-0141</t>
  </si>
  <si>
    <t>R06-3302-440000-0142</t>
  </si>
  <si>
    <t>R06-3302-440000-0143</t>
  </si>
  <si>
    <t>R06-4408-260000-0144</t>
  </si>
  <si>
    <t>R06-4408-250000-0145</t>
  </si>
  <si>
    <t>R06-4408-250000-0146</t>
  </si>
  <si>
    <t>R06-4408-260000-0147</t>
  </si>
  <si>
    <t>R06-4408-250000-0148</t>
  </si>
  <si>
    <t>R06-4408-260000-0149</t>
  </si>
  <si>
    <t>R06-4408-260000-0150</t>
  </si>
  <si>
    <t>R06-4407-270000-0151</t>
  </si>
  <si>
    <t>R06-4407-270000-0152</t>
  </si>
  <si>
    <t>R06-4407-270000-0153</t>
  </si>
  <si>
    <t>R06-4407-270000-0154</t>
  </si>
  <si>
    <t>R06-4407-270000-0155</t>
  </si>
  <si>
    <t>R06-4407-270000-0156</t>
  </si>
  <si>
    <t>R06-4407-270000-0157</t>
  </si>
  <si>
    <t>R06-4407-270000-0158</t>
  </si>
  <si>
    <t>R06-3305-330000-0159</t>
  </si>
  <si>
    <t>R06-3305-330000-0160</t>
  </si>
  <si>
    <t>R06-3305-330000-0161</t>
  </si>
  <si>
    <t>R06-3305-330000-0162</t>
  </si>
  <si>
    <t>R06-3304-330000-0163</t>
  </si>
  <si>
    <t>R06-ZM07-320000-0164</t>
  </si>
  <si>
    <t>R06-ZM07-320000-0165</t>
  </si>
  <si>
    <t>R06-ZM07-320000-0166</t>
  </si>
  <si>
    <t>R06-ZM07-320000-0167</t>
  </si>
  <si>
    <t>R06-ZM07-320000-0168</t>
  </si>
  <si>
    <t>R06-6630-470000-0170</t>
  </si>
  <si>
    <t>R06-6630-470000-0171</t>
  </si>
  <si>
    <t>R06-6630-470000-0173</t>
  </si>
  <si>
    <t>R06-6630-470000-0174</t>
  </si>
  <si>
    <t>R06-6630-470000-0175</t>
  </si>
  <si>
    <t>R06-6630-473200-0169</t>
  </si>
  <si>
    <t>R06-6630-473200-0172</t>
  </si>
  <si>
    <t>R06-6615-470000-0183</t>
  </si>
  <si>
    <t>R06-6615-470000-0184</t>
  </si>
  <si>
    <t>R06-6615-470000-0185</t>
  </si>
  <si>
    <t>R06-6615-470000-0186</t>
  </si>
  <si>
    <t>R06-6615-470000-0187</t>
  </si>
  <si>
    <t>R06-6615-470000-0188</t>
  </si>
  <si>
    <t>R06-6615-470000-0189</t>
  </si>
  <si>
    <t>R06-9920-490000-0190</t>
  </si>
  <si>
    <t>R06-9920-490000-0191</t>
  </si>
  <si>
    <t>R06-9920-490000-0192</t>
  </si>
  <si>
    <t>R06-9920-490000-0193</t>
  </si>
  <si>
    <t>R06-9920-490000-0194</t>
  </si>
  <si>
    <t>*R – regiono projektas, V – valstybės projektas, KT –projektas, atrinktas kitu atrankos būdu.</t>
  </si>
  <si>
    <t>** ITI – projektas, įgyvendinamas pagal integruotą teritorijų vystymo programą; RSP – regioninės svarbos projektas.</t>
  </si>
  <si>
    <t>*** rez. – rezervinis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</si>
  <si>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</si>
  <si>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 xml:space="preserve">* ES finansinės paramos lėšomis finansuojamiems projektams sudaromas pagal Veiksmų programos arba Kaimo plėtros programos kodavimo taisykles. </t>
  </si>
  <si>
    <t>rez.   ***</t>
  </si>
  <si>
    <t>R/V/KT     *</t>
  </si>
  <si>
    <t>6 lentelė. Lėšų paskirstymas pagal Veiksmų programos įgyvendinimo plano priemones ir Kaimo plėtros programos priemones (tūkst. Eur)                                                                                                 (numatomos sudaryti projektų finansavimo sutartys, kaupiamuoju būdu)</t>
  </si>
  <si>
    <t>1.1.5.1.14</t>
  </si>
  <si>
    <t>1.1.5.1.15</t>
  </si>
  <si>
    <t>R06-0019-380000-0196</t>
  </si>
  <si>
    <t>R06-0019-380000-0197</t>
  </si>
  <si>
    <t>Kelmės miesto Tūkstantmečio parko sutvarkymas</t>
  </si>
  <si>
    <t>Bešeimininkių pastatų likvidavimas Joniškio rajone</t>
  </si>
  <si>
    <t>Tytuvėnų miesto viešųjų erdvių sutvarkymas ir pritaikymas visuomenės poreikiams</t>
  </si>
  <si>
    <t>R06-9908-500000-0109</t>
  </si>
  <si>
    <t>3 lentelė. Projektams priskirti produkto ir rezultato vertinimo kriterijai</t>
  </si>
  <si>
    <t>4 lentelė. Numatomų sukurti produktų (siektinų produkto ir rezultato vertinimo kriterijų reikšmių) suvestinė</t>
  </si>
  <si>
    <t>Produkto ir rezultato vertinimo kriterijus (pavadinimas)</t>
  </si>
  <si>
    <t>UAB Saulenė teikiamų pirminės asmens sveikatos priežiūros paslaugų kokybės ir prieinamumo gerinimas</t>
  </si>
  <si>
    <t>UAB Saulenė</t>
  </si>
  <si>
    <t>IĮ V. Neverauskienės klinika-vaistinė teikiamų pirminės asmens sveikatos priežiūros paslaugų kokybės ir prieinamumo gerinimas</t>
  </si>
  <si>
    <t>IĮ V. Neverauskienės klinika-vaistinė</t>
  </si>
  <si>
    <t>Pirminės sveikatos priežiūros paslaugų kokybės ir prieinamumo gerinimas tikslinėms gyventojų grupėms Pakruojo rajono savivaldybėje</t>
  </si>
  <si>
    <t>UAB „Medicus LT"</t>
  </si>
  <si>
    <t xml:space="preserve">Pakruojo rajono savivaldybė </t>
  </si>
  <si>
    <t>Pirminės asmens sveikatos priežiūros veiklos efektyvumo didinimas UAB „Pirmoji viltis“</t>
  </si>
  <si>
    <t>UAB „Pirmoji viltis"</t>
  </si>
  <si>
    <t>Gyventojai, turintys galimybę pasinaudoti pagerintomis sveikatos priežiūros paslaugomisaslaugomis</t>
  </si>
  <si>
    <t>Pirminės asmens sveikatos priežiūros veiklos efektyvumo didinimas UAB „Alsavita“</t>
  </si>
  <si>
    <t>UAB „Alsavita"</t>
  </si>
  <si>
    <t>Lieporių šeimos gydytojų centro pirminės asmens sveikatos priežiūros veiklos efektyvumo didinimas</t>
  </si>
  <si>
    <t>UAB „Lieporių šeimos gydytojų centras"</t>
  </si>
  <si>
    <t>Pirminės asmens sveikatos priežiūros veiklos efektyvumo didinimas „Senojo bokšto" klinikoje</t>
  </si>
  <si>
    <t>UAB „Senojo bokšto" klinika</t>
  </si>
  <si>
    <t>2.3.3.3.15</t>
  </si>
  <si>
    <t>Varpo šeimos klinikos teikiamų asmens sveikatos priežiūros paslaugų kokybės ir prieinamumo gerinimas</t>
  </si>
  <si>
    <t>UAB „Varpo šeimos klinika"</t>
  </si>
  <si>
    <t>2.3.3.3.16</t>
  </si>
  <si>
    <t>Pirminės asmens sveikatos priežiūros veiklos efektyvumo didinimas Gegužių sveikatos centre</t>
  </si>
  <si>
    <t>UAB „Gegužių sveikatos centras"</t>
  </si>
  <si>
    <t>2.3.3.3.17</t>
  </si>
  <si>
    <t>Pirminės asmens sveikatos priežiūros efektyvumo didinimas VšĮ Tilžės g. BPG kabinete</t>
  </si>
  <si>
    <t>VšĮ Tilžės g. BPG kabinetas</t>
  </si>
  <si>
    <t>R06-6609-320000-0176</t>
  </si>
  <si>
    <t>2019/05</t>
  </si>
  <si>
    <t>R06-6609-324700-0177</t>
  </si>
  <si>
    <t>R06-6609-324700-0178</t>
  </si>
  <si>
    <t>R06-6609-324700-0179</t>
  </si>
  <si>
    <t>R06-6609-324700-0180</t>
  </si>
  <si>
    <t>R06-6609-324700-0181</t>
  </si>
  <si>
    <t>R06-6609-324700-0182</t>
  </si>
  <si>
    <t>2.3.3.3.18</t>
  </si>
  <si>
    <t>2.3.3.3.19</t>
  </si>
  <si>
    <t>2.3.3.3.20</t>
  </si>
  <si>
    <t>2.3.3.3.21</t>
  </si>
  <si>
    <t>2.3.3.3.22</t>
  </si>
  <si>
    <t>2.3.3.3.23</t>
  </si>
  <si>
    <t>2.3.3.3.24</t>
  </si>
  <si>
    <t>R06-6609-324700-0198</t>
  </si>
  <si>
    <t>R06-6609-324700-0199</t>
  </si>
  <si>
    <t>R06-6609-324700-0200</t>
  </si>
  <si>
    <t>R06-6609-324700-0201</t>
  </si>
  <si>
    <t>R06-6609-324700-0202</t>
  </si>
  <si>
    <t>R06-6609-324700-0203</t>
  </si>
  <si>
    <t>R06-6609-324700-0204</t>
  </si>
  <si>
    <t>R06-6609-324700-0205</t>
  </si>
  <si>
    <t>R06-6609-324700-0206</t>
  </si>
  <si>
    <t>R06-6609-324700-0207</t>
  </si>
  <si>
    <t>Nesutampa 2 ct su 2 lent. apvalinimo  klaida</t>
  </si>
  <si>
    <t>Aktuali redakcija 2018 07 30</t>
  </si>
</sst>
</file>

<file path=xl/styles.xml><?xml version="1.0" encoding="utf-8"?>
<styleSheet xmlns="http://schemas.openxmlformats.org/spreadsheetml/2006/main">
  <numFmts count="4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2]\ ###,000_);[Red]\([$€-2]\ ###,000\)"/>
    <numFmt numFmtId="181" formatCode="_-* #,##0\ _L_t_-;\-* #,##0\ _L_t_-;_-* &quot;-&quot;??\ _L_t_-;_-@_-"/>
    <numFmt numFmtId="182" formatCode="_-* #,##0\ _€_-;\-* #,##0\ _€_-;_-* &quot;-&quot;??\ _€_-;_-@_-"/>
    <numFmt numFmtId="183" formatCode="[$-FC19]d\ mmmm\ yyyy\ &quot;г.&quot;"/>
    <numFmt numFmtId="184" formatCode="yyyy/mm"/>
    <numFmt numFmtId="185" formatCode="#,##0_ ;\-#,##0\ "/>
    <numFmt numFmtId="186" formatCode="#,##0.0"/>
    <numFmt numFmtId="187" formatCode="#,##0.00\ _€"/>
    <numFmt numFmtId="188" formatCode="#,##0.00_ ;\-#,##0.00\ "/>
    <numFmt numFmtId="189" formatCode="yyyy\-mm\-dd;@"/>
    <numFmt numFmtId="190" formatCode="[$-427]yyyy\ &quot;m.&quot;\ mmmm\ d\ &quot;d.&quot;"/>
    <numFmt numFmtId="191" formatCode="0.0"/>
    <numFmt numFmtId="192" formatCode="0.000000"/>
    <numFmt numFmtId="193" formatCode="0.00000"/>
    <numFmt numFmtId="194" formatCode="0.0000"/>
    <numFmt numFmtId="195" formatCode="0.000"/>
    <numFmt numFmtId="196" formatCode="0.000000000"/>
  </numFmts>
  <fonts count="69">
    <font>
      <sz val="11"/>
      <color theme="1"/>
      <name val="Calibri"/>
      <family val="2"/>
    </font>
    <font>
      <sz val="11"/>
      <color indexed="8"/>
      <name val="Calibri"/>
      <family val="2"/>
    </font>
    <font>
      <b/>
      <sz val="12"/>
      <name val="Times New Roman"/>
      <family val="1"/>
    </font>
    <font>
      <sz val="12"/>
      <name val="Times New Roman"/>
      <family val="1"/>
    </font>
    <font>
      <b/>
      <sz val="10"/>
      <name val="Times New Roman"/>
      <family val="1"/>
    </font>
    <font>
      <sz val="10"/>
      <name val="Times New Roman"/>
      <family val="1"/>
    </font>
    <font>
      <sz val="11"/>
      <name val="Times New Roman"/>
      <family val="1"/>
    </font>
    <font>
      <i/>
      <sz val="10"/>
      <name val="Times New Roman"/>
      <family val="1"/>
    </font>
    <font>
      <b/>
      <sz val="9"/>
      <name val="Tahoma"/>
      <family val="2"/>
    </font>
    <font>
      <sz val="9"/>
      <name val="Tahoma"/>
      <family val="2"/>
    </font>
    <font>
      <strike/>
      <sz val="12"/>
      <color indexed="10"/>
      <name val="Times New Roman"/>
      <family val="1"/>
    </font>
    <font>
      <i/>
      <sz val="12"/>
      <name val="Times New Roman"/>
      <family val="1"/>
    </font>
    <font>
      <strike/>
      <sz val="10"/>
      <name val="Times New Roman"/>
      <family val="1"/>
    </font>
    <font>
      <b/>
      <i/>
      <sz val="10"/>
      <name val="Times New Roman"/>
      <family val="1"/>
    </font>
    <font>
      <u val="single"/>
      <sz val="10"/>
      <name val="Times New Roman"/>
      <family val="1"/>
    </font>
    <font>
      <b/>
      <sz val="9"/>
      <name val="Times New Roman"/>
      <family val="1"/>
    </font>
    <font>
      <sz val="9"/>
      <name val="Times New Roman"/>
      <family val="1"/>
    </font>
    <font>
      <strike/>
      <sz val="9"/>
      <name val="Times New Roman"/>
      <family val="1"/>
    </font>
    <font>
      <b/>
      <sz val="15"/>
      <color indexed="54"/>
      <name val="Calibri"/>
      <family val="2"/>
    </font>
    <font>
      <b/>
      <sz val="13"/>
      <color indexed="54"/>
      <name val="Calibri"/>
      <family val="2"/>
    </font>
    <font>
      <b/>
      <sz val="11"/>
      <color indexed="54"/>
      <name val="Calibri"/>
      <family val="2"/>
    </font>
    <font>
      <sz val="11"/>
      <color indexed="9"/>
      <name val="Calibri"/>
      <family val="2"/>
    </font>
    <font>
      <i/>
      <sz val="11"/>
      <color indexed="23"/>
      <name val="Calibri"/>
      <family val="2"/>
    </font>
    <font>
      <u val="single"/>
      <sz val="11"/>
      <color indexed="25"/>
      <name val="Calibri"/>
      <family val="2"/>
    </font>
    <font>
      <sz val="11"/>
      <color indexed="20"/>
      <name val="Calibri"/>
      <family val="2"/>
    </font>
    <font>
      <sz val="11"/>
      <color indexed="17"/>
      <name val="Calibri"/>
      <family val="2"/>
    </font>
    <font>
      <u val="single"/>
      <sz val="11"/>
      <color indexed="30"/>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4"/>
      <name val="Calibri Light"/>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2"/>
      <color indexed="8"/>
      <name val="Times New Roman"/>
      <family val="1"/>
    </font>
    <font>
      <sz val="10"/>
      <color indexed="8"/>
      <name val="Times New Roman"/>
      <family val="1"/>
    </font>
    <font>
      <sz val="10"/>
      <name val="Calibri"/>
      <family val="2"/>
    </font>
    <font>
      <sz val="10"/>
      <color indexed="10"/>
      <name val="Times New Roman"/>
      <family val="1"/>
    </font>
    <font>
      <sz val="12"/>
      <color indexed="10"/>
      <name val="Times New Roman"/>
      <family val="1"/>
    </font>
    <font>
      <sz val="11"/>
      <name val="Calibri"/>
      <family val="2"/>
    </font>
    <font>
      <sz val="12"/>
      <color indexed="13"/>
      <name val="Times New Roman"/>
      <family val="1"/>
    </font>
    <font>
      <sz val="10"/>
      <color indexed="13"/>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theme="1"/>
      <name val="Times New Roman"/>
      <family val="1"/>
    </font>
    <font>
      <sz val="12"/>
      <color theme="1"/>
      <name val="Times New Roman"/>
      <family val="1"/>
    </font>
    <font>
      <sz val="12"/>
      <color rgb="FFFF0000"/>
      <name val="Times New Roman"/>
      <family val="1"/>
    </font>
    <font>
      <sz val="10"/>
      <color rgb="FFFF0000"/>
      <name val="Times New Roman"/>
      <family val="1"/>
    </font>
    <font>
      <sz val="12"/>
      <color rgb="FFFFFF00"/>
      <name val="Times New Roman"/>
      <family val="1"/>
    </font>
    <font>
      <sz val="10"/>
      <color rgb="FFFFFF00"/>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s>
  <borders count="6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top style="thin"/>
      <bottom style="thin"/>
    </border>
    <border>
      <left style="thin"/>
      <right style="thin"/>
      <top/>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border>
    <border>
      <left style="medium"/>
      <right style="thin">
        <color indexed="8"/>
      </right>
      <top style="thin">
        <color indexed="8"/>
      </top>
      <bottom style="thin">
        <color indexed="8"/>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top>
        <color indexed="63"/>
      </top>
      <bottom style="thin"/>
    </border>
    <border>
      <left style="medium"/>
      <right style="thin"/>
      <top/>
      <bottom>
        <color indexed="63"/>
      </bottom>
    </border>
    <border>
      <left style="thin"/>
      <right/>
      <top style="thin"/>
      <bottom>
        <color indexed="63"/>
      </bottom>
    </border>
    <border>
      <left>
        <color indexed="63"/>
      </left>
      <right style="thin"/>
      <top style="thin"/>
      <bottom>
        <color indexed="63"/>
      </bottom>
    </border>
    <border>
      <left/>
      <right style="thin"/>
      <top style="thin"/>
      <bottom style="medium"/>
    </border>
    <border>
      <left>
        <color indexed="63"/>
      </left>
      <right>
        <color indexed="63"/>
      </right>
      <top style="thin"/>
      <bottom style="thin"/>
    </border>
    <border>
      <left>
        <color indexed="63"/>
      </left>
      <right>
        <color indexed="63"/>
      </right>
      <top>
        <color indexed="63"/>
      </top>
      <bottom style="thin"/>
    </border>
    <border>
      <left/>
      <right style="thin"/>
      <top/>
      <bottom style="thin"/>
    </border>
    <border>
      <left>
        <color indexed="63"/>
      </left>
      <right>
        <color indexed="63"/>
      </right>
      <top style="thin">
        <color indexed="8"/>
      </top>
      <bottom style="thin">
        <color indexed="8"/>
      </bottom>
    </border>
    <border>
      <left>
        <color indexed="63"/>
      </left>
      <right>
        <color indexed="63"/>
      </right>
      <top style="thin"/>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border>
    <border>
      <left style="thin"/>
      <right style="thin"/>
      <top style="thin">
        <color indexed="8"/>
      </top>
      <bottom style="thin">
        <color indexed="8"/>
      </bottom>
    </border>
    <border>
      <left style="thin"/>
      <right style="thin"/>
      <top>
        <color indexed="63"/>
      </top>
      <bottom>
        <color indexed="63"/>
      </bottom>
    </border>
    <border>
      <left style="thin"/>
      <right style="medium"/>
      <top>
        <color indexed="63"/>
      </top>
      <bottom>
        <color indexed="63"/>
      </bottom>
    </border>
    <border>
      <left/>
      <right style="medium"/>
      <top/>
      <bottom style="thin"/>
    </border>
    <border>
      <left>
        <color indexed="63"/>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1" applyNumberFormat="0" applyFill="0" applyAlignment="0" applyProtection="0"/>
    <xf numFmtId="0" fontId="45"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6" fillId="0" borderId="3" applyNumberFormat="0" applyFill="0" applyAlignment="0" applyProtection="0"/>
    <xf numFmtId="0" fontId="46"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1" fillId="0" borderId="0">
      <alignment/>
      <protection/>
    </xf>
    <xf numFmtId="0" fontId="51" fillId="21" borderId="0" applyNumberFormat="0" applyBorder="0" applyAlignment="0" applyProtection="0"/>
    <xf numFmtId="0" fontId="52" fillId="0" borderId="0" applyNumberFormat="0" applyFill="0" applyBorder="0" applyAlignment="0" applyProtection="0"/>
    <xf numFmtId="0" fontId="1" fillId="0" borderId="0">
      <alignment/>
      <protection/>
    </xf>
    <xf numFmtId="0" fontId="0" fillId="0" borderId="0">
      <alignment/>
      <protection/>
    </xf>
    <xf numFmtId="0" fontId="53" fillId="0" borderId="0" applyNumberFormat="0" applyFill="0" applyBorder="0" applyAlignment="0" applyProtection="0"/>
    <xf numFmtId="0" fontId="54" fillId="22" borderId="4" applyNumberFormat="0" applyAlignment="0" applyProtection="0"/>
    <xf numFmtId="0" fontId="55"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6" applyNumberFormat="0" applyFont="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22" borderId="5"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81">
    <xf numFmtId="0" fontId="0" fillId="0" borderId="0" xfId="0" applyFont="1" applyAlignment="1">
      <alignment/>
    </xf>
    <xf numFmtId="4" fontId="5" fillId="0" borderId="10" xfId="48" applyNumberFormat="1" applyFont="1" applyFill="1" applyBorder="1" applyAlignment="1" applyProtection="1">
      <alignment horizontal="right" wrapText="1"/>
      <protection locked="0"/>
    </xf>
    <xf numFmtId="0" fontId="5" fillId="0" borderId="10" xfId="0" applyFont="1" applyFill="1" applyBorder="1" applyAlignment="1" applyProtection="1">
      <alignment horizontal="center" wrapText="1"/>
      <protection locked="0"/>
    </xf>
    <xf numFmtId="49" fontId="5" fillId="0" borderId="10" xfId="0" applyNumberFormat="1" applyFont="1" applyFill="1" applyBorder="1" applyAlignment="1" applyProtection="1">
      <alignment horizontal="center" wrapText="1"/>
      <protection locked="0"/>
    </xf>
    <xf numFmtId="4" fontId="5" fillId="0" borderId="11" xfId="48" applyNumberFormat="1" applyFont="1" applyFill="1" applyBorder="1" applyAlignment="1" applyProtection="1">
      <alignment horizontal="right" wrapText="1"/>
      <protection locked="0"/>
    </xf>
    <xf numFmtId="0" fontId="5" fillId="12" borderId="10" xfId="0" applyFont="1" applyFill="1" applyBorder="1" applyAlignment="1" applyProtection="1">
      <alignment horizontal="center" wrapText="1"/>
      <protection locked="0"/>
    </xf>
    <xf numFmtId="49" fontId="5" fillId="0" borderId="11" xfId="0" applyNumberFormat="1" applyFont="1" applyFill="1" applyBorder="1" applyAlignment="1" applyProtection="1">
      <alignment horizontal="center" wrapText="1"/>
      <protection locked="0"/>
    </xf>
    <xf numFmtId="0" fontId="5" fillId="0" borderId="10" xfId="0" applyFont="1" applyFill="1" applyBorder="1" applyAlignment="1">
      <alignment wrapText="1"/>
    </xf>
    <xf numFmtId="0" fontId="5" fillId="0" borderId="10" xfId="0" applyFont="1" applyFill="1" applyBorder="1" applyAlignment="1" applyProtection="1">
      <alignment wrapText="1"/>
      <protection locked="0"/>
    </xf>
    <xf numFmtId="0" fontId="5" fillId="12" borderId="10" xfId="0" applyFont="1" applyFill="1" applyBorder="1" applyAlignment="1" applyProtection="1">
      <alignment wrapText="1"/>
      <protection locked="0"/>
    </xf>
    <xf numFmtId="16" fontId="5" fillId="12" borderId="10" xfId="0" applyNumberFormat="1" applyFont="1" applyFill="1" applyBorder="1" applyAlignment="1" applyProtection="1" quotePrefix="1">
      <alignment horizontal="center" wrapText="1"/>
      <protection locked="0"/>
    </xf>
    <xf numFmtId="0" fontId="5" fillId="0" borderId="10" xfId="0" applyFont="1" applyFill="1" applyBorder="1" applyAlignment="1">
      <alignment horizontal="center" wrapText="1"/>
    </xf>
    <xf numFmtId="4" fontId="5" fillId="12" borderId="11" xfId="48" applyNumberFormat="1" applyFont="1" applyFill="1" applyBorder="1" applyAlignment="1" applyProtection="1">
      <alignment horizontal="right" wrapText="1"/>
      <protection locked="0"/>
    </xf>
    <xf numFmtId="4" fontId="5" fillId="12" borderId="10" xfId="0" applyNumberFormat="1" applyFont="1" applyFill="1" applyBorder="1" applyAlignment="1" applyProtection="1">
      <alignment horizontal="right" wrapText="1"/>
      <protection locked="0"/>
    </xf>
    <xf numFmtId="4" fontId="5" fillId="12" borderId="10" xfId="48" applyNumberFormat="1" applyFont="1" applyFill="1" applyBorder="1" applyAlignment="1" applyProtection="1">
      <alignment horizontal="right" wrapText="1"/>
      <protection locked="0"/>
    </xf>
    <xf numFmtId="49" fontId="5" fillId="12" borderId="11" xfId="0" applyNumberFormat="1" applyFont="1" applyFill="1" applyBorder="1" applyAlignment="1" applyProtection="1">
      <alignment horizontal="center" wrapText="1"/>
      <protection locked="0"/>
    </xf>
    <xf numFmtId="49" fontId="5" fillId="12" borderId="10" xfId="0" applyNumberFormat="1" applyFont="1" applyFill="1" applyBorder="1" applyAlignment="1" applyProtection="1">
      <alignment horizontal="center" wrapText="1"/>
      <protection locked="0"/>
    </xf>
    <xf numFmtId="1" fontId="5" fillId="12" borderId="12" xfId="0" applyNumberFormat="1" applyFont="1" applyFill="1" applyBorder="1" applyAlignment="1" applyProtection="1">
      <alignment horizontal="center"/>
      <protection locked="0"/>
    </xf>
    <xf numFmtId="0" fontId="5" fillId="12" borderId="12" xfId="0" applyNumberFormat="1" applyFont="1" applyFill="1" applyBorder="1" applyAlignment="1" applyProtection="1">
      <alignment horizontal="center" wrapText="1"/>
      <protection locked="0"/>
    </xf>
    <xf numFmtId="0" fontId="5" fillId="12" borderId="10" xfId="0" applyFont="1" applyFill="1" applyBorder="1" applyAlignment="1" applyProtection="1">
      <alignment horizontal="center"/>
      <protection locked="0"/>
    </xf>
    <xf numFmtId="0" fontId="5" fillId="12" borderId="11" xfId="0" applyFont="1" applyFill="1" applyBorder="1" applyAlignment="1">
      <alignment horizontal="center"/>
    </xf>
    <xf numFmtId="0" fontId="5" fillId="0" borderId="13" xfId="0" applyFont="1" applyFill="1" applyBorder="1" applyAlignment="1" applyProtection="1">
      <alignment horizontal="center" wrapText="1"/>
      <protection locked="0"/>
    </xf>
    <xf numFmtId="0" fontId="5" fillId="12" borderId="13" xfId="0" applyFont="1" applyFill="1" applyBorder="1" applyAlignment="1" applyProtection="1">
      <alignment horizontal="center" wrapText="1"/>
      <protection locked="0"/>
    </xf>
    <xf numFmtId="0" fontId="5" fillId="0" borderId="10" xfId="0" applyFont="1" applyFill="1" applyBorder="1" applyAlignment="1">
      <alignment horizontal="center" wrapText="1"/>
    </xf>
    <xf numFmtId="0" fontId="5" fillId="12" borderId="10" xfId="0" applyFont="1" applyFill="1" applyBorder="1" applyAlignment="1">
      <alignment horizontal="center" wrapText="1"/>
    </xf>
    <xf numFmtId="0" fontId="5" fillId="33" borderId="10" xfId="0" applyFont="1" applyFill="1" applyBorder="1" applyAlignment="1">
      <alignment horizontal="center" wrapText="1"/>
    </xf>
    <xf numFmtId="0" fontId="5" fillId="33" borderId="10" xfId="0" applyFont="1" applyFill="1" applyBorder="1" applyAlignment="1" applyProtection="1">
      <alignment wrapText="1"/>
      <protection locked="0"/>
    </xf>
    <xf numFmtId="4" fontId="5" fillId="33" borderId="11" xfId="48" applyNumberFormat="1" applyFont="1" applyFill="1" applyBorder="1" applyAlignment="1" applyProtection="1">
      <alignment horizontal="right" wrapText="1"/>
      <protection locked="0"/>
    </xf>
    <xf numFmtId="4" fontId="5" fillId="33" borderId="10" xfId="0" applyNumberFormat="1" applyFont="1" applyFill="1" applyBorder="1" applyAlignment="1" applyProtection="1">
      <alignment horizontal="right" wrapText="1"/>
      <protection locked="0"/>
    </xf>
    <xf numFmtId="49" fontId="5" fillId="33" borderId="11" xfId="0" applyNumberFormat="1" applyFont="1" applyFill="1" applyBorder="1" applyAlignment="1" applyProtection="1">
      <alignment horizontal="center" wrapText="1"/>
      <protection locked="0"/>
    </xf>
    <xf numFmtId="49" fontId="5" fillId="33" borderId="10" xfId="0" applyNumberFormat="1" applyFont="1" applyFill="1" applyBorder="1" applyAlignment="1" applyProtection="1">
      <alignment horizontal="center" wrapText="1"/>
      <protection locked="0"/>
    </xf>
    <xf numFmtId="0" fontId="5" fillId="33" borderId="10" xfId="0" applyFont="1" applyFill="1" applyBorder="1" applyAlignment="1" applyProtection="1">
      <alignment horizontal="center" wrapText="1"/>
      <protection locked="0"/>
    </xf>
    <xf numFmtId="0" fontId="5" fillId="33" borderId="10" xfId="0" applyFont="1" applyFill="1" applyBorder="1" applyAlignment="1" applyProtection="1">
      <alignment horizontal="center"/>
      <protection locked="0"/>
    </xf>
    <xf numFmtId="4" fontId="5" fillId="33" borderId="10" xfId="48" applyNumberFormat="1" applyFont="1" applyFill="1" applyBorder="1" applyAlignment="1" applyProtection="1">
      <alignment horizontal="right" wrapText="1"/>
      <protection locked="0"/>
    </xf>
    <xf numFmtId="0" fontId="5" fillId="33" borderId="13" xfId="0" applyFont="1" applyFill="1" applyBorder="1" applyAlignment="1" applyProtection="1">
      <alignment horizontal="center" wrapText="1"/>
      <protection locked="0"/>
    </xf>
    <xf numFmtId="49" fontId="5" fillId="33" borderId="11" xfId="0" applyNumberFormat="1" applyFont="1" applyFill="1" applyBorder="1" applyAlignment="1">
      <alignment horizontal="left" wrapText="1"/>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0" xfId="0" applyFont="1" applyFill="1" applyBorder="1" applyAlignment="1">
      <alignment horizontal="center"/>
    </xf>
    <xf numFmtId="0" fontId="5" fillId="12" borderId="10" xfId="0" applyFont="1" applyFill="1" applyBorder="1" applyAlignment="1">
      <alignment horizontal="center" wrapText="1"/>
    </xf>
    <xf numFmtId="0" fontId="5" fillId="33" borderId="11" xfId="0" applyFont="1" applyFill="1" applyBorder="1" applyAlignment="1">
      <alignment horizontal="center"/>
    </xf>
    <xf numFmtId="0" fontId="5" fillId="33" borderId="10" xfId="0" applyFont="1" applyFill="1" applyBorder="1" applyAlignment="1">
      <alignment horizontal="center" wrapText="1"/>
    </xf>
    <xf numFmtId="0" fontId="5" fillId="33" borderId="10" xfId="0" applyFont="1" applyFill="1" applyBorder="1" applyAlignment="1">
      <alignment horizontal="center"/>
    </xf>
    <xf numFmtId="0" fontId="5" fillId="33" borderId="13" xfId="0" applyFont="1" applyFill="1" applyBorder="1" applyAlignment="1">
      <alignment horizontal="center"/>
    </xf>
    <xf numFmtId="4" fontId="5" fillId="33" borderId="11" xfId="50" applyNumberFormat="1" applyFont="1" applyFill="1" applyBorder="1" applyAlignment="1" applyProtection="1">
      <alignment horizontal="right" wrapText="1"/>
      <protection locked="0"/>
    </xf>
    <xf numFmtId="4" fontId="5" fillId="33" borderId="10" xfId="50" applyNumberFormat="1" applyFont="1" applyFill="1" applyBorder="1" applyAlignment="1" applyProtection="1">
      <alignment horizontal="right" wrapText="1"/>
      <protection locked="0"/>
    </xf>
    <xf numFmtId="4" fontId="5" fillId="12" borderId="11" xfId="50" applyNumberFormat="1" applyFont="1" applyFill="1" applyBorder="1" applyAlignment="1" applyProtection="1">
      <alignment horizontal="right" wrapText="1"/>
      <protection locked="0"/>
    </xf>
    <xf numFmtId="49" fontId="4" fillId="34" borderId="11" xfId="0" applyNumberFormat="1" applyFont="1" applyFill="1" applyBorder="1" applyAlignment="1">
      <alignment horizontal="left" wrapText="1"/>
    </xf>
    <xf numFmtId="49" fontId="4" fillId="35" borderId="11" xfId="0" applyNumberFormat="1" applyFont="1" applyFill="1" applyBorder="1" applyAlignment="1">
      <alignment horizontal="left" wrapText="1"/>
    </xf>
    <xf numFmtId="0" fontId="5" fillId="33" borderId="10" xfId="0" applyFont="1" applyFill="1" applyBorder="1" applyAlignment="1" applyProtection="1" quotePrefix="1">
      <alignment horizontal="center" wrapText="1"/>
      <protection locked="0"/>
    </xf>
    <xf numFmtId="0" fontId="5" fillId="33" borderId="11" xfId="0" applyFont="1" applyFill="1" applyBorder="1" applyAlignment="1">
      <alignment horizontal="left" wrapText="1"/>
    </xf>
    <xf numFmtId="0" fontId="5" fillId="35" borderId="10" xfId="0" applyFont="1" applyFill="1" applyBorder="1" applyAlignment="1">
      <alignment horizontal="center" wrapText="1"/>
    </xf>
    <xf numFmtId="49" fontId="5" fillId="0" borderId="11" xfId="0" applyNumberFormat="1" applyFont="1" applyFill="1" applyBorder="1" applyAlignment="1">
      <alignment horizontal="left" wrapText="1"/>
    </xf>
    <xf numFmtId="0" fontId="4" fillId="0" borderId="10" xfId="0" applyFont="1" applyFill="1" applyBorder="1" applyAlignment="1">
      <alignment wrapText="1"/>
    </xf>
    <xf numFmtId="0" fontId="5" fillId="33" borderId="11" xfId="0" applyFont="1" applyFill="1" applyBorder="1" applyAlignment="1">
      <alignment horizontal="left"/>
    </xf>
    <xf numFmtId="0" fontId="5" fillId="33" borderId="10" xfId="0" applyFont="1" applyFill="1" applyBorder="1" applyAlignment="1">
      <alignment wrapText="1"/>
    </xf>
    <xf numFmtId="0" fontId="5" fillId="34" borderId="10" xfId="0" applyFont="1" applyFill="1" applyBorder="1" applyAlignment="1">
      <alignment horizontal="center" wrapText="1"/>
    </xf>
    <xf numFmtId="0" fontId="5" fillId="33" borderId="10" xfId="0" applyFont="1" applyFill="1" applyBorder="1" applyAlignment="1">
      <alignment horizontal="left" wrapText="1"/>
    </xf>
    <xf numFmtId="0" fontId="5" fillId="12" borderId="10" xfId="0" applyFont="1" applyFill="1" applyBorder="1" applyAlignment="1" applyProtection="1" quotePrefix="1">
      <alignment horizontal="center" wrapText="1"/>
      <protection locked="0"/>
    </xf>
    <xf numFmtId="0" fontId="5" fillId="33" borderId="0" xfId="0" applyFont="1" applyFill="1" applyAlignment="1">
      <alignment wrapText="1"/>
    </xf>
    <xf numFmtId="0" fontId="5" fillId="33" borderId="11" xfId="0" applyFont="1" applyFill="1" applyBorder="1" applyAlignment="1">
      <alignment horizontal="left"/>
    </xf>
    <xf numFmtId="0" fontId="5" fillId="12" borderId="11" xfId="0" applyFont="1" applyFill="1" applyBorder="1" applyAlignment="1">
      <alignment horizontal="left"/>
    </xf>
    <xf numFmtId="0" fontId="2" fillId="33" borderId="0" xfId="0" applyFont="1" applyFill="1" applyAlignment="1">
      <alignment/>
    </xf>
    <xf numFmtId="0" fontId="3" fillId="33" borderId="0" xfId="0" applyFont="1" applyFill="1" applyAlignment="1">
      <alignment/>
    </xf>
    <xf numFmtId="0" fontId="3" fillId="33" borderId="0" xfId="0" applyFont="1" applyFill="1" applyAlignment="1">
      <alignment vertical="center"/>
    </xf>
    <xf numFmtId="0" fontId="3" fillId="33" borderId="14" xfId="0" applyFont="1" applyFill="1" applyBorder="1" applyAlignment="1">
      <alignment vertical="center" wrapText="1"/>
    </xf>
    <xf numFmtId="4" fontId="5" fillId="33" borderId="10" xfId="0" applyNumberFormat="1" applyFont="1" applyFill="1" applyBorder="1" applyAlignment="1">
      <alignment horizontal="right"/>
    </xf>
    <xf numFmtId="4" fontId="5" fillId="33" borderId="10" xfId="0" applyNumberFormat="1" applyFont="1" applyFill="1" applyBorder="1" applyAlignment="1">
      <alignment horizontal="right" wrapText="1"/>
    </xf>
    <xf numFmtId="4" fontId="5" fillId="33" borderId="10" xfId="0" applyNumberFormat="1" applyFont="1" applyFill="1" applyBorder="1" applyAlignment="1" applyProtection="1">
      <alignment horizontal="right" wrapText="1"/>
      <protection locked="0"/>
    </xf>
    <xf numFmtId="0" fontId="5" fillId="33" borderId="0" xfId="0" applyFont="1" applyFill="1" applyAlignment="1">
      <alignment/>
    </xf>
    <xf numFmtId="4" fontId="5" fillId="33" borderId="11" xfId="0" applyNumberFormat="1" applyFont="1" applyFill="1" applyBorder="1" applyAlignment="1" applyProtection="1">
      <alignment horizontal="right" wrapText="1"/>
      <protection locked="0"/>
    </xf>
    <xf numFmtId="0" fontId="5" fillId="0" borderId="11" xfId="0" applyFont="1" applyFill="1" applyBorder="1" applyAlignment="1">
      <alignment horizontal="left" wrapText="1"/>
    </xf>
    <xf numFmtId="0" fontId="5" fillId="0" borderId="12" xfId="0" applyFont="1" applyFill="1" applyBorder="1" applyAlignment="1">
      <alignment horizontal="center" wrapText="1"/>
    </xf>
    <xf numFmtId="0" fontId="5" fillId="0" borderId="13" xfId="0" applyFont="1" applyFill="1" applyBorder="1" applyAlignment="1">
      <alignment horizontal="center" wrapText="1"/>
    </xf>
    <xf numFmtId="49" fontId="5" fillId="33" borderId="10" xfId="40" applyNumberFormat="1" applyFont="1" applyFill="1" applyBorder="1" applyAlignment="1" applyProtection="1">
      <alignment horizontal="center" wrapText="1"/>
      <protection locked="0"/>
    </xf>
    <xf numFmtId="49" fontId="5" fillId="33" borderId="10" xfId="0" applyNumberFormat="1" applyFont="1" applyFill="1" applyBorder="1" applyAlignment="1">
      <alignment horizontal="center" wrapText="1"/>
    </xf>
    <xf numFmtId="0" fontId="62" fillId="33" borderId="0" xfId="0" applyFont="1" applyFill="1" applyAlignment="1">
      <alignment/>
    </xf>
    <xf numFmtId="0" fontId="63" fillId="33" borderId="0" xfId="0" applyFont="1" applyFill="1" applyAlignment="1">
      <alignment/>
    </xf>
    <xf numFmtId="0" fontId="63" fillId="33" borderId="0" xfId="0" applyFont="1" applyFill="1" applyBorder="1" applyAlignment="1">
      <alignment/>
    </xf>
    <xf numFmtId="0" fontId="5" fillId="33" borderId="12" xfId="0" applyNumberFormat="1" applyFont="1" applyFill="1" applyBorder="1" applyAlignment="1" applyProtection="1">
      <alignment horizontal="center" wrapText="1"/>
      <protection locked="0"/>
    </xf>
    <xf numFmtId="0" fontId="5" fillId="33" borderId="10" xfId="0" applyFont="1" applyFill="1" applyBorder="1" applyAlignment="1">
      <alignment vertical="center" wrapText="1"/>
    </xf>
    <xf numFmtId="4" fontId="5" fillId="34" borderId="10" xfId="0" applyNumberFormat="1" applyFont="1" applyFill="1" applyBorder="1" applyAlignment="1">
      <alignment horizontal="right" wrapText="1"/>
    </xf>
    <xf numFmtId="4" fontId="5" fillId="35" borderId="10" xfId="0" applyNumberFormat="1" applyFont="1" applyFill="1" applyBorder="1" applyAlignment="1">
      <alignment horizontal="right" wrapText="1"/>
    </xf>
    <xf numFmtId="4" fontId="5" fillId="33" borderId="13" xfId="0" applyNumberFormat="1" applyFont="1" applyFill="1" applyBorder="1" applyAlignment="1" applyProtection="1">
      <alignment horizontal="right" wrapText="1"/>
      <protection locked="0"/>
    </xf>
    <xf numFmtId="49" fontId="5" fillId="33" borderId="12" xfId="0" applyNumberFormat="1" applyFont="1" applyFill="1" applyBorder="1" applyAlignment="1" applyProtection="1">
      <alignment horizontal="center" wrapText="1"/>
      <protection locked="0"/>
    </xf>
    <xf numFmtId="0" fontId="5" fillId="33" borderId="13" xfId="0" applyFont="1" applyFill="1" applyBorder="1" applyAlignment="1">
      <alignment horizontal="center" wrapText="1"/>
    </xf>
    <xf numFmtId="1" fontId="5" fillId="33" borderId="12" xfId="0" applyNumberFormat="1" applyFont="1" applyFill="1" applyBorder="1" applyAlignment="1" applyProtection="1">
      <alignment horizontal="center" wrapText="1"/>
      <protection locked="0"/>
    </xf>
    <xf numFmtId="49" fontId="5" fillId="33" borderId="11" xfId="41" applyNumberFormat="1" applyFont="1" applyFill="1" applyBorder="1" applyAlignment="1" applyProtection="1">
      <alignment horizontal="center" wrapText="1"/>
      <protection locked="0"/>
    </xf>
    <xf numFmtId="49" fontId="5" fillId="33" borderId="10" xfId="41" applyNumberFormat="1" applyFont="1" applyFill="1" applyBorder="1" applyAlignment="1" applyProtection="1">
      <alignment horizontal="center" wrapText="1"/>
      <protection locked="0"/>
    </xf>
    <xf numFmtId="1" fontId="5" fillId="33" borderId="12" xfId="41" applyNumberFormat="1" applyFont="1" applyFill="1" applyBorder="1" applyAlignment="1" applyProtection="1">
      <alignment horizontal="center" wrapText="1"/>
      <protection locked="0"/>
    </xf>
    <xf numFmtId="4" fontId="5" fillId="33" borderId="12" xfId="0" applyNumberFormat="1" applyFont="1" applyFill="1" applyBorder="1" applyAlignment="1">
      <alignment horizontal="right"/>
    </xf>
    <xf numFmtId="184" fontId="5" fillId="33" borderId="10" xfId="0" applyNumberFormat="1" applyFont="1" applyFill="1" applyBorder="1" applyAlignment="1">
      <alignment horizontal="center" wrapText="1"/>
    </xf>
    <xf numFmtId="0" fontId="5" fillId="33" borderId="10" xfId="0" applyFont="1" applyFill="1" applyBorder="1" applyAlignment="1" applyProtection="1">
      <alignment horizontal="left" wrapText="1"/>
      <protection locked="0"/>
    </xf>
    <xf numFmtId="4" fontId="5" fillId="33" borderId="13" xfId="0" applyNumberFormat="1" applyFont="1" applyFill="1" applyBorder="1" applyAlignment="1">
      <alignment horizontal="right"/>
    </xf>
    <xf numFmtId="4" fontId="5" fillId="33" borderId="11" xfId="52" applyNumberFormat="1" applyFont="1" applyFill="1" applyBorder="1" applyAlignment="1" applyProtection="1">
      <alignment horizontal="right" wrapText="1"/>
      <protection locked="0"/>
    </xf>
    <xf numFmtId="4" fontId="5" fillId="33" borderId="10" xfId="52" applyNumberFormat="1" applyFont="1" applyFill="1" applyBorder="1" applyAlignment="1" applyProtection="1">
      <alignment horizontal="right" wrapText="1"/>
      <protection locked="0"/>
    </xf>
    <xf numFmtId="49" fontId="5" fillId="33" borderId="11" xfId="52" applyNumberFormat="1" applyFont="1" applyFill="1" applyBorder="1" applyAlignment="1" applyProtection="1">
      <alignment horizontal="center" wrapText="1"/>
      <protection locked="0"/>
    </xf>
    <xf numFmtId="4" fontId="5" fillId="33" borderId="13" xfId="48" applyNumberFormat="1" applyFont="1" applyFill="1" applyBorder="1" applyAlignment="1" applyProtection="1">
      <alignment horizontal="right" wrapText="1"/>
      <protection locked="0"/>
    </xf>
    <xf numFmtId="4" fontId="5" fillId="12" borderId="13" xfId="0" applyNumberFormat="1" applyFont="1" applyFill="1" applyBorder="1" applyAlignment="1" applyProtection="1">
      <alignment horizontal="right" wrapText="1"/>
      <protection locked="0"/>
    </xf>
    <xf numFmtId="4" fontId="5" fillId="33" borderId="13" xfId="50" applyNumberFormat="1" applyFont="1" applyFill="1" applyBorder="1" applyAlignment="1" applyProtection="1">
      <alignment horizontal="right" wrapText="1"/>
      <protection locked="0"/>
    </xf>
    <xf numFmtId="0" fontId="5" fillId="33" borderId="10" xfId="43" applyNumberFormat="1" applyFont="1" applyFill="1" applyBorder="1" applyAlignment="1">
      <alignment wrapText="1"/>
      <protection/>
    </xf>
    <xf numFmtId="0" fontId="5" fillId="33" borderId="10" xfId="40" applyFont="1" applyFill="1" applyBorder="1" applyAlignment="1" applyProtection="1">
      <alignment horizontal="center" wrapText="1"/>
      <protection locked="0"/>
    </xf>
    <xf numFmtId="49" fontId="5" fillId="33" borderId="11" xfId="40" applyNumberFormat="1" applyFont="1" applyFill="1" applyBorder="1" applyAlignment="1" applyProtection="1">
      <alignment horizontal="center" wrapText="1"/>
      <protection locked="0"/>
    </xf>
    <xf numFmtId="0" fontId="5" fillId="33" borderId="13" xfId="40" applyFont="1" applyFill="1" applyBorder="1" applyAlignment="1" applyProtection="1">
      <alignment horizontal="center" wrapText="1"/>
      <protection locked="0"/>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49" fontId="4" fillId="36" borderId="11" xfId="0" applyNumberFormat="1" applyFont="1" applyFill="1" applyBorder="1" applyAlignment="1">
      <alignment horizontal="left" wrapText="1"/>
    </xf>
    <xf numFmtId="0" fontId="5" fillId="36" borderId="10" xfId="0" applyFont="1" applyFill="1" applyBorder="1" applyAlignment="1">
      <alignment horizontal="center" wrapText="1"/>
    </xf>
    <xf numFmtId="16" fontId="5" fillId="33" borderId="10" xfId="0" applyNumberFormat="1" applyFont="1" applyFill="1" applyBorder="1" applyAlignment="1" applyProtection="1" quotePrefix="1">
      <alignment horizontal="center" wrapText="1"/>
      <protection locked="0"/>
    </xf>
    <xf numFmtId="0" fontId="5" fillId="33" borderId="0" xfId="0" applyFont="1" applyFill="1" applyAlignment="1">
      <alignment/>
    </xf>
    <xf numFmtId="0" fontId="5" fillId="12" borderId="10" xfId="0" applyFont="1" applyFill="1" applyBorder="1" applyAlignment="1">
      <alignment wrapText="1"/>
    </xf>
    <xf numFmtId="0" fontId="5" fillId="33" borderId="10" xfId="43" applyFont="1" applyFill="1" applyBorder="1" applyAlignment="1">
      <alignment wrapText="1"/>
      <protection/>
    </xf>
    <xf numFmtId="4" fontId="5" fillId="33" borderId="11" xfId="0" applyNumberFormat="1" applyFont="1" applyFill="1" applyBorder="1" applyAlignment="1">
      <alignment horizontal="right" wrapText="1"/>
    </xf>
    <xf numFmtId="4" fontId="5" fillId="33" borderId="13" xfId="0" applyNumberFormat="1" applyFont="1" applyFill="1" applyBorder="1" applyAlignment="1">
      <alignment horizontal="right" wrapText="1"/>
    </xf>
    <xf numFmtId="4" fontId="5" fillId="12" borderId="13" xfId="48" applyNumberFormat="1" applyFont="1" applyFill="1" applyBorder="1" applyAlignment="1" applyProtection="1">
      <alignment horizontal="right" wrapText="1"/>
      <protection locked="0"/>
    </xf>
    <xf numFmtId="4" fontId="5" fillId="0" borderId="13" xfId="48" applyNumberFormat="1" applyFont="1" applyFill="1" applyBorder="1" applyAlignment="1" applyProtection="1">
      <alignment horizontal="right" wrapText="1"/>
      <protection locked="0"/>
    </xf>
    <xf numFmtId="4" fontId="5" fillId="33" borderId="13" xfId="52" applyNumberFormat="1" applyFont="1" applyFill="1" applyBorder="1" applyAlignment="1" applyProtection="1">
      <alignment horizontal="right" wrapText="1"/>
      <protection locked="0"/>
    </xf>
    <xf numFmtId="49" fontId="5" fillId="33" borderId="11" xfId="0" applyNumberFormat="1" applyFont="1" applyFill="1" applyBorder="1" applyAlignment="1">
      <alignment horizontal="center" wrapText="1"/>
    </xf>
    <xf numFmtId="49" fontId="5" fillId="33" borderId="12" xfId="0" applyNumberFormat="1" applyFont="1" applyFill="1" applyBorder="1" applyAlignment="1">
      <alignment horizontal="center" wrapText="1"/>
    </xf>
    <xf numFmtId="0" fontId="4" fillId="0" borderId="10" xfId="0" applyFont="1" applyFill="1" applyBorder="1" applyAlignment="1">
      <alignment horizontal="left" wrapText="1"/>
    </xf>
    <xf numFmtId="0" fontId="5" fillId="36" borderId="11" xfId="0" applyFont="1" applyFill="1" applyBorder="1" applyAlignment="1">
      <alignment horizontal="center" wrapText="1"/>
    </xf>
    <xf numFmtId="0" fontId="5" fillId="34" borderId="11" xfId="0" applyFont="1" applyFill="1" applyBorder="1" applyAlignment="1">
      <alignment horizontal="center" wrapText="1"/>
    </xf>
    <xf numFmtId="0" fontId="5" fillId="35" borderId="11" xfId="0" applyFont="1" applyFill="1" applyBorder="1" applyAlignment="1">
      <alignment horizontal="center" wrapText="1"/>
    </xf>
    <xf numFmtId="0" fontId="5"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4" fillId="0" borderId="13" xfId="0" applyFont="1" applyBorder="1" applyAlignment="1">
      <alignment horizontal="center" wrapText="1"/>
    </xf>
    <xf numFmtId="0" fontId="5" fillId="0" borderId="0" xfId="0" applyFont="1" applyAlignment="1">
      <alignment horizontal="center" wrapText="1"/>
    </xf>
    <xf numFmtId="4" fontId="5" fillId="0" borderId="11" xfId="0" applyNumberFormat="1" applyFont="1" applyFill="1" applyBorder="1" applyAlignment="1">
      <alignment horizontal="right" wrapText="1"/>
    </xf>
    <xf numFmtId="4" fontId="5" fillId="0" borderId="10" xfId="0" applyNumberFormat="1" applyFont="1" applyFill="1" applyBorder="1" applyAlignment="1">
      <alignment horizontal="right" wrapText="1"/>
    </xf>
    <xf numFmtId="4" fontId="5" fillId="0" borderId="13" xfId="0" applyNumberFormat="1" applyFont="1" applyFill="1" applyBorder="1" applyAlignment="1">
      <alignment horizontal="right" wrapText="1"/>
    </xf>
    <xf numFmtId="0" fontId="5" fillId="0" borderId="11" xfId="0" applyFont="1" applyFill="1" applyBorder="1" applyAlignment="1">
      <alignment horizontal="center" wrapText="1"/>
    </xf>
    <xf numFmtId="4" fontId="5" fillId="36" borderId="11" xfId="0" applyNumberFormat="1" applyFont="1" applyFill="1" applyBorder="1" applyAlignment="1">
      <alignment horizontal="right" wrapText="1"/>
    </xf>
    <xf numFmtId="4" fontId="5" fillId="36" borderId="10" xfId="0" applyNumberFormat="1" applyFont="1" applyFill="1" applyBorder="1" applyAlignment="1">
      <alignment horizontal="right" wrapText="1"/>
    </xf>
    <xf numFmtId="4" fontId="5" fillId="36" borderId="13" xfId="0" applyNumberFormat="1" applyFont="1" applyFill="1" applyBorder="1" applyAlignment="1">
      <alignment horizontal="right" wrapText="1"/>
    </xf>
    <xf numFmtId="0" fontId="5" fillId="36" borderId="12" xfId="0" applyFont="1" applyFill="1" applyBorder="1" applyAlignment="1">
      <alignment horizontal="center" wrapText="1"/>
    </xf>
    <xf numFmtId="4" fontId="5" fillId="34" borderId="11" xfId="0" applyNumberFormat="1" applyFont="1" applyFill="1" applyBorder="1" applyAlignment="1">
      <alignment horizontal="right" wrapText="1"/>
    </xf>
    <xf numFmtId="4" fontId="5" fillId="34" borderId="13" xfId="0" applyNumberFormat="1" applyFont="1" applyFill="1" applyBorder="1" applyAlignment="1">
      <alignment horizontal="right" wrapText="1"/>
    </xf>
    <xf numFmtId="0" fontId="5" fillId="34" borderId="12" xfId="0" applyFont="1" applyFill="1" applyBorder="1" applyAlignment="1">
      <alignment horizontal="center" wrapText="1"/>
    </xf>
    <xf numFmtId="4" fontId="5" fillId="35" borderId="11" xfId="0" applyNumberFormat="1" applyFont="1" applyFill="1" applyBorder="1" applyAlignment="1">
      <alignment horizontal="right" wrapText="1"/>
    </xf>
    <xf numFmtId="4" fontId="5" fillId="35" borderId="13" xfId="0" applyNumberFormat="1" applyFont="1" applyFill="1" applyBorder="1" applyAlignment="1">
      <alignment horizontal="right" wrapText="1"/>
    </xf>
    <xf numFmtId="0" fontId="5" fillId="35" borderId="12" xfId="0" applyFont="1" applyFill="1" applyBorder="1" applyAlignment="1">
      <alignment horizontal="center" wrapText="1"/>
    </xf>
    <xf numFmtId="0" fontId="5" fillId="33" borderId="12" xfId="0" applyNumberFormat="1" applyFont="1" applyFill="1" applyBorder="1" applyAlignment="1">
      <alignment horizontal="center" wrapText="1"/>
    </xf>
    <xf numFmtId="1" fontId="5" fillId="12" borderId="12" xfId="0" applyNumberFormat="1" applyFont="1" applyFill="1" applyBorder="1" applyAlignment="1" applyProtection="1">
      <alignment horizontal="center" wrapText="1"/>
      <protection locked="0"/>
    </xf>
    <xf numFmtId="1" fontId="5" fillId="0" borderId="12" xfId="0" applyNumberFormat="1" applyFont="1" applyFill="1" applyBorder="1" applyAlignment="1" applyProtection="1">
      <alignment horizontal="center" wrapText="1"/>
      <protection locked="0"/>
    </xf>
    <xf numFmtId="0" fontId="5" fillId="0" borderId="15" xfId="0" applyFont="1" applyFill="1" applyBorder="1" applyAlignment="1">
      <alignment horizontal="left" wrapText="1"/>
    </xf>
    <xf numFmtId="0" fontId="5" fillId="0" borderId="16" xfId="0" applyFont="1" applyFill="1" applyBorder="1" applyAlignment="1">
      <alignment wrapText="1"/>
    </xf>
    <xf numFmtId="0" fontId="5" fillId="0" borderId="16" xfId="0" applyFont="1" applyFill="1" applyBorder="1" applyAlignment="1">
      <alignment horizontal="center" wrapText="1"/>
    </xf>
    <xf numFmtId="0" fontId="5" fillId="0" borderId="17" xfId="0" applyFont="1" applyFill="1" applyBorder="1" applyAlignment="1">
      <alignment horizontal="center" wrapText="1"/>
    </xf>
    <xf numFmtId="4" fontId="5" fillId="0" borderId="15" xfId="0" applyNumberFormat="1" applyFont="1" applyFill="1" applyBorder="1" applyAlignment="1">
      <alignment horizontal="right" wrapText="1"/>
    </xf>
    <xf numFmtId="4" fontId="5" fillId="0" borderId="16" xfId="0" applyNumberFormat="1" applyFont="1" applyFill="1" applyBorder="1" applyAlignment="1">
      <alignment horizontal="right" wrapText="1"/>
    </xf>
    <xf numFmtId="4" fontId="5" fillId="0" borderId="17" xfId="0" applyNumberFormat="1" applyFont="1" applyFill="1" applyBorder="1" applyAlignment="1">
      <alignment horizontal="right" wrapText="1"/>
    </xf>
    <xf numFmtId="0" fontId="5" fillId="0" borderId="15" xfId="0" applyFont="1" applyFill="1" applyBorder="1" applyAlignment="1">
      <alignment horizontal="center" wrapText="1"/>
    </xf>
    <xf numFmtId="0" fontId="5" fillId="0" borderId="18" xfId="0" applyFont="1" applyFill="1" applyBorder="1" applyAlignment="1">
      <alignment horizontal="center" wrapText="1"/>
    </xf>
    <xf numFmtId="0" fontId="5" fillId="0" borderId="0" xfId="0" applyFont="1" applyAlignment="1">
      <alignment horizontal="right" wrapText="1"/>
    </xf>
    <xf numFmtId="4" fontId="5" fillId="37" borderId="10" xfId="48" applyNumberFormat="1" applyFont="1" applyFill="1" applyBorder="1" applyAlignment="1" applyProtection="1">
      <alignment horizontal="right" wrapText="1"/>
      <protection locked="0"/>
    </xf>
    <xf numFmtId="0" fontId="3" fillId="38" borderId="14" xfId="0" applyFont="1" applyFill="1" applyBorder="1" applyAlignment="1" applyProtection="1" quotePrefix="1">
      <alignment horizontal="left" vertical="top" wrapText="1"/>
      <protection locked="0"/>
    </xf>
    <xf numFmtId="0" fontId="3" fillId="33" borderId="14" xfId="0" applyFont="1" applyFill="1" applyBorder="1" applyAlignment="1">
      <alignment horizontal="left" vertical="top" wrapText="1"/>
    </xf>
    <xf numFmtId="0" fontId="64" fillId="38" borderId="14" xfId="0" applyFont="1" applyFill="1" applyBorder="1" applyAlignment="1">
      <alignment horizontal="left" vertical="top" wrapText="1"/>
    </xf>
    <xf numFmtId="0" fontId="3" fillId="33" borderId="14" xfId="0" applyFont="1" applyFill="1" applyBorder="1" applyAlignment="1">
      <alignment horizontal="center"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0" borderId="14" xfId="0" applyFont="1" applyFill="1" applyBorder="1" applyAlignment="1">
      <alignment vertical="center"/>
    </xf>
    <xf numFmtId="0" fontId="3" fillId="33" borderId="0" xfId="0" applyFont="1" applyFill="1" applyBorder="1" applyAlignment="1">
      <alignment vertical="center" wrapText="1"/>
    </xf>
    <xf numFmtId="4" fontId="5" fillId="33" borderId="18" xfId="0" applyNumberFormat="1" applyFont="1" applyFill="1" applyBorder="1" applyAlignment="1">
      <alignment horizontal="right"/>
    </xf>
    <xf numFmtId="4" fontId="5" fillId="0" borderId="0" xfId="0" applyNumberFormat="1" applyFont="1" applyAlignment="1">
      <alignment horizontal="right" wrapText="1"/>
    </xf>
    <xf numFmtId="0" fontId="3" fillId="0" borderId="0" xfId="0" applyFont="1" applyAlignment="1">
      <alignment horizontal="center" wrapText="1"/>
    </xf>
    <xf numFmtId="0" fontId="3" fillId="0" borderId="0" xfId="0" applyFont="1" applyAlignment="1">
      <alignment horizontal="right" wrapText="1"/>
    </xf>
    <xf numFmtId="4" fontId="5" fillId="33" borderId="10" xfId="40" applyNumberFormat="1" applyFont="1" applyFill="1" applyBorder="1" applyAlignment="1" applyProtection="1">
      <alignment horizontal="right" wrapText="1"/>
      <protection locked="0"/>
    </xf>
    <xf numFmtId="4" fontId="5" fillId="12" borderId="11" xfId="0" applyNumberFormat="1" applyFont="1" applyFill="1" applyBorder="1" applyAlignment="1">
      <alignment horizontal="right" wrapText="1"/>
    </xf>
    <xf numFmtId="4" fontId="3" fillId="0" borderId="0" xfId="0" applyNumberFormat="1" applyFont="1" applyFill="1" applyAlignment="1">
      <alignment horizontal="right" wrapText="1"/>
    </xf>
    <xf numFmtId="4" fontId="3" fillId="0" borderId="0" xfId="0" applyNumberFormat="1" applyFont="1" applyAlignment="1">
      <alignment horizontal="right" wrapText="1"/>
    </xf>
    <xf numFmtId="0" fontId="62" fillId="33" borderId="0" xfId="0" applyFont="1" applyFill="1" applyBorder="1" applyAlignment="1">
      <alignment/>
    </xf>
    <xf numFmtId="4" fontId="5" fillId="33" borderId="12" xfId="0" applyNumberFormat="1" applyFont="1" applyFill="1" applyBorder="1" applyAlignment="1">
      <alignment horizontal="center"/>
    </xf>
    <xf numFmtId="0" fontId="5" fillId="33" borderId="11" xfId="0" applyFont="1" applyFill="1" applyBorder="1" applyAlignment="1">
      <alignment horizontal="center" vertical="center" wrapText="1"/>
    </xf>
    <xf numFmtId="0" fontId="5" fillId="33" borderId="13" xfId="0" applyFont="1" applyFill="1" applyBorder="1" applyAlignment="1" applyProtection="1">
      <alignment horizontal="center" wrapText="1"/>
      <protection locked="0"/>
    </xf>
    <xf numFmtId="0" fontId="5" fillId="12" borderId="10" xfId="0" applyFont="1" applyFill="1" applyBorder="1" applyAlignment="1" applyProtection="1">
      <alignment horizontal="left" wrapText="1"/>
      <protection locked="0"/>
    </xf>
    <xf numFmtId="4" fontId="5" fillId="33" borderId="10" xfId="40" applyNumberFormat="1" applyFont="1" applyFill="1" applyBorder="1" applyAlignment="1" applyProtection="1">
      <alignment horizontal="center" wrapText="1"/>
      <protection locked="0"/>
    </xf>
    <xf numFmtId="4" fontId="5" fillId="33" borderId="11" xfId="0" applyNumberFormat="1" applyFont="1" applyFill="1" applyBorder="1" applyAlignment="1">
      <alignment horizontal="right"/>
    </xf>
    <xf numFmtId="4" fontId="5" fillId="33" borderId="11" xfId="48" applyNumberFormat="1" applyFont="1" applyFill="1" applyBorder="1" applyAlignment="1" applyProtection="1">
      <alignment horizontal="center" wrapText="1"/>
      <protection locked="0"/>
    </xf>
    <xf numFmtId="4" fontId="5" fillId="33" borderId="11" xfId="50" applyNumberFormat="1" applyFont="1" applyFill="1" applyBorder="1" applyAlignment="1" applyProtection="1">
      <alignment horizontal="right" wrapText="1"/>
      <protection locked="0"/>
    </xf>
    <xf numFmtId="4" fontId="5" fillId="33" borderId="13" xfId="50" applyNumberFormat="1" applyFont="1" applyFill="1" applyBorder="1" applyAlignment="1" applyProtection="1">
      <alignment horizontal="right" wrapText="1"/>
      <protection locked="0"/>
    </xf>
    <xf numFmtId="49" fontId="5" fillId="33" borderId="11" xfId="0" applyNumberFormat="1" applyFont="1" applyFill="1" applyBorder="1" applyAlignment="1" applyProtection="1">
      <alignment horizontal="center" wrapText="1"/>
      <protection locked="0"/>
    </xf>
    <xf numFmtId="49" fontId="5" fillId="33" borderId="10" xfId="0" applyNumberFormat="1" applyFont="1" applyFill="1" applyBorder="1" applyAlignment="1" applyProtection="1">
      <alignment horizontal="center" wrapText="1"/>
      <protection locked="0"/>
    </xf>
    <xf numFmtId="4" fontId="5" fillId="33" borderId="13" xfId="0" applyNumberFormat="1" applyFont="1" applyFill="1" applyBorder="1" applyAlignment="1" applyProtection="1">
      <alignment horizontal="right" wrapText="1"/>
      <protection locked="0"/>
    </xf>
    <xf numFmtId="4" fontId="5" fillId="33" borderId="10" xfId="0" applyNumberFormat="1" applyFont="1" applyFill="1" applyBorder="1" applyAlignment="1" applyProtection="1">
      <alignment horizontal="center" wrapText="1"/>
      <protection locked="0"/>
    </xf>
    <xf numFmtId="4" fontId="5" fillId="33" borderId="10" xfId="0" applyNumberFormat="1" applyFont="1" applyFill="1" applyBorder="1" applyAlignment="1" applyProtection="1">
      <alignment horizontal="center" vertical="center" wrapText="1"/>
      <protection locked="0"/>
    </xf>
    <xf numFmtId="4" fontId="5" fillId="33" borderId="11" xfId="0" applyNumberFormat="1" applyFont="1" applyFill="1" applyBorder="1" applyAlignment="1" applyProtection="1">
      <alignment horizontal="right" wrapText="1"/>
      <protection locked="0"/>
    </xf>
    <xf numFmtId="184" fontId="5" fillId="33" borderId="10" xfId="0" applyNumberFormat="1" applyFont="1" applyFill="1" applyBorder="1" applyAlignment="1">
      <alignment horizontal="center"/>
    </xf>
    <xf numFmtId="0" fontId="5" fillId="33" borderId="12" xfId="0" applyNumberFormat="1" applyFont="1" applyFill="1" applyBorder="1" applyAlignment="1" applyProtection="1">
      <alignment horizontal="center" wrapText="1"/>
      <protection locked="0"/>
    </xf>
    <xf numFmtId="0" fontId="5" fillId="33" borderId="12" xfId="0" applyNumberFormat="1" applyFont="1" applyFill="1" applyBorder="1" applyAlignment="1">
      <alignment horizontal="center"/>
    </xf>
    <xf numFmtId="1" fontId="5" fillId="33" borderId="12" xfId="0" applyNumberFormat="1" applyFont="1" applyFill="1" applyBorder="1" applyAlignment="1" applyProtection="1">
      <alignment horizontal="center"/>
      <protection locked="0"/>
    </xf>
    <xf numFmtId="49" fontId="5" fillId="33" borderId="12" xfId="0" applyNumberFormat="1" applyFont="1" applyFill="1" applyBorder="1" applyAlignment="1" applyProtection="1">
      <alignment horizontal="center" wrapText="1"/>
      <protection locked="0"/>
    </xf>
    <xf numFmtId="49" fontId="5" fillId="33" borderId="11" xfId="0" applyNumberFormat="1" applyFont="1" applyFill="1" applyBorder="1" applyAlignment="1">
      <alignment horizontal="left" wrapText="1"/>
    </xf>
    <xf numFmtId="0" fontId="5" fillId="33" borderId="10" xfId="0" applyFont="1" applyFill="1" applyBorder="1" applyAlignment="1" applyProtection="1">
      <alignment wrapText="1"/>
      <protection locked="0"/>
    </xf>
    <xf numFmtId="0" fontId="5" fillId="33" borderId="10" xfId="0" applyFont="1" applyFill="1" applyBorder="1" applyAlignment="1" applyProtection="1">
      <alignment horizontal="center" wrapText="1"/>
      <protection locked="0"/>
    </xf>
    <xf numFmtId="0" fontId="5" fillId="33" borderId="10" xfId="0" applyFont="1" applyFill="1" applyBorder="1" applyAlignment="1" applyProtection="1" quotePrefix="1">
      <alignment horizontal="center" wrapText="1"/>
      <protection locked="0"/>
    </xf>
    <xf numFmtId="4" fontId="5" fillId="33" borderId="10" xfId="50" applyNumberFormat="1" applyFont="1" applyFill="1" applyBorder="1" applyAlignment="1" applyProtection="1">
      <alignment horizontal="right" wrapText="1"/>
      <protection locked="0"/>
    </xf>
    <xf numFmtId="1" fontId="6" fillId="33" borderId="12" xfId="0" applyNumberFormat="1" applyFont="1" applyFill="1" applyBorder="1" applyAlignment="1" applyProtection="1">
      <alignment horizontal="center"/>
      <protection locked="0"/>
    </xf>
    <xf numFmtId="0" fontId="5" fillId="33" borderId="10" xfId="44" applyFont="1" applyFill="1" applyBorder="1" applyAlignment="1" applyProtection="1">
      <alignment wrapText="1"/>
      <protection locked="0"/>
    </xf>
    <xf numFmtId="4" fontId="5" fillId="33" borderId="10" xfId="0" applyNumberFormat="1" applyFont="1" applyFill="1" applyBorder="1" applyAlignment="1">
      <alignment horizontal="right"/>
    </xf>
    <xf numFmtId="0" fontId="5" fillId="33" borderId="10" xfId="0" applyFont="1" applyFill="1" applyBorder="1" applyAlignment="1">
      <alignment wrapText="1"/>
    </xf>
    <xf numFmtId="0" fontId="5" fillId="33" borderId="10" xfId="43" applyFont="1" applyFill="1" applyBorder="1" applyAlignment="1">
      <alignment wrapText="1"/>
      <protection/>
    </xf>
    <xf numFmtId="0" fontId="5" fillId="33" borderId="10" xfId="0" applyFont="1" applyFill="1" applyBorder="1" applyAlignment="1" applyProtection="1">
      <alignment horizontal="center"/>
      <protection locked="0"/>
    </xf>
    <xf numFmtId="0" fontId="5" fillId="33" borderId="10" xfId="0" applyFont="1" applyFill="1" applyBorder="1" applyAlignment="1" applyProtection="1">
      <alignment horizontal="center" vertical="center" wrapText="1"/>
      <protection locked="0"/>
    </xf>
    <xf numFmtId="0" fontId="5" fillId="33" borderId="13" xfId="0" applyFont="1" applyFill="1" applyBorder="1" applyAlignment="1" applyProtection="1">
      <alignment horizontal="center" vertical="center" wrapText="1"/>
      <protection locked="0"/>
    </xf>
    <xf numFmtId="0" fontId="5" fillId="33" borderId="11" xfId="0" applyFont="1" applyFill="1" applyBorder="1" applyAlignment="1">
      <alignment horizontal="left" wrapText="1"/>
    </xf>
    <xf numFmtId="0" fontId="5" fillId="0" borderId="11" xfId="0" applyFont="1" applyBorder="1" applyAlignment="1">
      <alignment horizontal="center"/>
    </xf>
    <xf numFmtId="0" fontId="5" fillId="0" borderId="12" xfId="0" applyFont="1" applyBorder="1" applyAlignment="1">
      <alignment horizontal="center"/>
    </xf>
    <xf numFmtId="1" fontId="5" fillId="33" borderId="12" xfId="0" applyNumberFormat="1" applyFont="1" applyFill="1" applyBorder="1" applyAlignment="1" applyProtection="1">
      <alignment horizontal="center"/>
      <protection locked="0"/>
    </xf>
    <xf numFmtId="49" fontId="5" fillId="33" borderId="12" xfId="0" applyNumberFormat="1" applyFont="1" applyFill="1" applyBorder="1" applyAlignment="1" applyProtection="1">
      <alignment horizontal="center"/>
      <protection locked="0"/>
    </xf>
    <xf numFmtId="0" fontId="5" fillId="33" borderId="10" xfId="0" applyFont="1" applyFill="1" applyBorder="1" applyAlignment="1" applyProtection="1">
      <alignment horizontal="left" wrapText="1"/>
      <protection locked="0"/>
    </xf>
    <xf numFmtId="0" fontId="5" fillId="12" borderId="12" xfId="0" applyFont="1" applyFill="1" applyBorder="1" applyAlignment="1">
      <alignment horizontal="center"/>
    </xf>
    <xf numFmtId="49" fontId="5" fillId="33" borderId="11" xfId="0" applyNumberFormat="1" applyFont="1" applyFill="1" applyBorder="1" applyAlignment="1">
      <alignment horizontal="center" wrapText="1"/>
    </xf>
    <xf numFmtId="184" fontId="5" fillId="33" borderId="11" xfId="44" applyNumberFormat="1" applyFont="1" applyFill="1" applyBorder="1" applyAlignment="1" applyProtection="1">
      <alignment horizontal="center" wrapText="1"/>
      <protection locked="0"/>
    </xf>
    <xf numFmtId="49" fontId="5" fillId="33" borderId="10" xfId="44" applyNumberFormat="1" applyFont="1" applyFill="1" applyBorder="1" applyAlignment="1" applyProtection="1">
      <alignment horizontal="center" wrapText="1"/>
      <protection locked="0"/>
    </xf>
    <xf numFmtId="49" fontId="5" fillId="33" borderId="12" xfId="44" applyNumberFormat="1" applyFont="1" applyFill="1" applyBorder="1" applyAlignment="1" applyProtection="1">
      <alignment horizontal="center"/>
      <protection locked="0"/>
    </xf>
    <xf numFmtId="4" fontId="5" fillId="33" borderId="19" xfId="0" applyNumberFormat="1" applyFont="1" applyFill="1" applyBorder="1" applyAlignment="1">
      <alignment horizontal="right" wrapText="1"/>
    </xf>
    <xf numFmtId="0" fontId="5" fillId="33" borderId="20" xfId="0" applyFont="1" applyFill="1" applyBorder="1" applyAlignment="1">
      <alignment horizontal="left" wrapText="1"/>
    </xf>
    <xf numFmtId="4" fontId="5" fillId="33" borderId="20" xfId="0" applyNumberFormat="1" applyFont="1" applyFill="1" applyBorder="1" applyAlignment="1">
      <alignment horizontal="right" wrapText="1"/>
    </xf>
    <xf numFmtId="1" fontId="6" fillId="33" borderId="12" xfId="0" applyNumberFormat="1" applyFont="1" applyFill="1" applyBorder="1" applyAlignment="1" applyProtection="1">
      <alignment horizontal="center"/>
      <protection locked="0"/>
    </xf>
    <xf numFmtId="49" fontId="38" fillId="33" borderId="11" xfId="41" applyNumberFormat="1" applyFont="1" applyFill="1" applyBorder="1" applyAlignment="1" applyProtection="1">
      <alignment horizontal="center" wrapText="1"/>
      <protection locked="0"/>
    </xf>
    <xf numFmtId="49" fontId="38" fillId="33" borderId="10" xfId="41" applyNumberFormat="1" applyFont="1" applyFill="1" applyBorder="1" applyAlignment="1" applyProtection="1">
      <alignment horizontal="center" wrapText="1"/>
      <protection locked="0"/>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5" fillId="33" borderId="11" xfId="0" applyFont="1" applyFill="1" applyBorder="1" applyAlignment="1">
      <alignment horizontal="center" vertical="center"/>
    </xf>
    <xf numFmtId="0" fontId="5" fillId="33" borderId="10" xfId="0" applyFont="1" applyFill="1" applyBorder="1" applyAlignment="1">
      <alignment horizontal="center" vertical="top" wrapText="1"/>
    </xf>
    <xf numFmtId="0" fontId="5" fillId="33" borderId="12"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0" xfId="0" applyFont="1" applyFill="1" applyAlignment="1">
      <alignment vertical="center" wrapText="1"/>
    </xf>
    <xf numFmtId="0" fontId="5" fillId="33" borderId="10" xfId="0" applyFont="1" applyFill="1" applyBorder="1" applyAlignment="1">
      <alignment horizontal="left" wrapText="1"/>
    </xf>
    <xf numFmtId="0" fontId="5" fillId="33" borderId="20" xfId="0" applyFont="1" applyFill="1" applyBorder="1" applyAlignment="1">
      <alignment horizontal="left" wrapText="1"/>
    </xf>
    <xf numFmtId="0" fontId="3" fillId="33" borderId="0" xfId="0" applyFont="1" applyFill="1" applyAlignment="1">
      <alignment/>
    </xf>
    <xf numFmtId="0" fontId="3" fillId="33" borderId="0" xfId="0" applyFont="1" applyFill="1" applyAlignment="1">
      <alignment horizont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3" fillId="33" borderId="24"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left" vertical="center" wrapText="1"/>
    </xf>
    <xf numFmtId="0" fontId="3" fillId="33" borderId="12" xfId="0" applyFont="1" applyFill="1" applyBorder="1" applyAlignment="1">
      <alignment horizontal="center" vertical="center"/>
    </xf>
    <xf numFmtId="3" fontId="3" fillId="33" borderId="12" xfId="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5" xfId="0" applyFont="1" applyFill="1" applyBorder="1" applyAlignment="1">
      <alignment horizontal="center" vertical="center"/>
    </xf>
    <xf numFmtId="0" fontId="3" fillId="33" borderId="16" xfId="0" applyFont="1" applyFill="1" applyBorder="1" applyAlignment="1">
      <alignment horizontal="left" vertical="center" wrapText="1"/>
    </xf>
    <xf numFmtId="0" fontId="3" fillId="33" borderId="18"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wrapText="1"/>
    </xf>
    <xf numFmtId="0" fontId="11" fillId="33" borderId="0" xfId="0" applyFont="1" applyFill="1" applyAlignment="1">
      <alignment horizontal="left" vertical="center"/>
    </xf>
    <xf numFmtId="4" fontId="5" fillId="33" borderId="0" xfId="0" applyNumberFormat="1" applyFont="1" applyFill="1" applyAlignment="1">
      <alignment/>
    </xf>
    <xf numFmtId="0" fontId="5" fillId="33" borderId="16" xfId="0" applyFont="1" applyFill="1" applyBorder="1" applyAlignment="1">
      <alignment wrapText="1"/>
    </xf>
    <xf numFmtId="4" fontId="5" fillId="33" borderId="16" xfId="0" applyNumberFormat="1" applyFont="1" applyFill="1" applyBorder="1" applyAlignment="1">
      <alignment horizontal="right"/>
    </xf>
    <xf numFmtId="4" fontId="5" fillId="33" borderId="16" xfId="0" applyNumberFormat="1" applyFont="1" applyFill="1" applyBorder="1" applyAlignment="1">
      <alignment horizontal="right" wrapText="1"/>
    </xf>
    <xf numFmtId="3" fontId="5" fillId="33" borderId="0" xfId="0" applyNumberFormat="1" applyFont="1" applyFill="1" applyAlignment="1">
      <alignment/>
    </xf>
    <xf numFmtId="0" fontId="3" fillId="33" borderId="0" xfId="0" applyFont="1" applyFill="1" applyAlignment="1">
      <alignment wrapText="1"/>
    </xf>
    <xf numFmtId="3" fontId="3" fillId="33" borderId="0" xfId="0" applyNumberFormat="1" applyFont="1" applyFill="1" applyAlignment="1">
      <alignment/>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wrapText="1"/>
    </xf>
    <xf numFmtId="3" fontId="4" fillId="33" borderId="27" xfId="0" applyNumberFormat="1"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0" xfId="0" applyFont="1" applyFill="1" applyBorder="1" applyAlignment="1">
      <alignment vertical="center" wrapText="1"/>
    </xf>
    <xf numFmtId="0" fontId="5" fillId="33" borderId="20" xfId="0" applyFont="1" applyFill="1" applyBorder="1" applyAlignment="1">
      <alignment horizontal="center"/>
    </xf>
    <xf numFmtId="4" fontId="5" fillId="33" borderId="29" xfId="0" applyNumberFormat="1" applyFont="1" applyFill="1" applyBorder="1" applyAlignment="1">
      <alignment horizontal="center"/>
    </xf>
    <xf numFmtId="4" fontId="5" fillId="33" borderId="0" xfId="0" applyNumberFormat="1" applyFont="1" applyFill="1" applyAlignment="1">
      <alignment horizontal="center"/>
    </xf>
    <xf numFmtId="0" fontId="5" fillId="33" borderId="30" xfId="0" applyFont="1" applyFill="1" applyBorder="1" applyAlignment="1" applyProtection="1">
      <alignment horizontal="center" wrapText="1"/>
      <protection locked="0"/>
    </xf>
    <xf numFmtId="0" fontId="5" fillId="33" borderId="31" xfId="0" applyFont="1" applyFill="1" applyBorder="1" applyAlignment="1" applyProtection="1">
      <alignment horizontal="center" wrapText="1"/>
      <protection locked="0"/>
    </xf>
    <xf numFmtId="0" fontId="5" fillId="33" borderId="32" xfId="0" applyFont="1" applyFill="1" applyBorder="1" applyAlignment="1" applyProtection="1">
      <alignment horizontal="center" wrapText="1"/>
      <protection locked="0"/>
    </xf>
    <xf numFmtId="0" fontId="5" fillId="33" borderId="12" xfId="0" applyFont="1" applyFill="1" applyBorder="1" applyAlignment="1" applyProtection="1">
      <alignment horizontal="center" wrapText="1"/>
      <protection locked="0"/>
    </xf>
    <xf numFmtId="0" fontId="5" fillId="33" borderId="12" xfId="0" applyFont="1" applyFill="1" applyBorder="1" applyAlignment="1" applyProtection="1">
      <alignment horizontal="center" wrapText="1"/>
      <protection locked="0"/>
    </xf>
    <xf numFmtId="0" fontId="5" fillId="33" borderId="0" xfId="0" applyFont="1" applyFill="1" applyAlignment="1">
      <alignment wrapText="1"/>
    </xf>
    <xf numFmtId="0" fontId="5" fillId="33" borderId="30" xfId="0" applyFont="1" applyFill="1" applyBorder="1" applyAlignment="1" applyProtection="1">
      <alignment wrapText="1"/>
      <protection locked="0"/>
    </xf>
    <xf numFmtId="4" fontId="5" fillId="33" borderId="33" xfId="50" applyNumberFormat="1" applyFont="1" applyFill="1" applyBorder="1" applyAlignment="1" applyProtection="1">
      <alignment horizontal="right" wrapText="1"/>
      <protection locked="0"/>
    </xf>
    <xf numFmtId="4" fontId="5" fillId="33" borderId="30" xfId="0" applyNumberFormat="1" applyFont="1" applyFill="1" applyBorder="1" applyAlignment="1" applyProtection="1">
      <alignment horizontal="right" wrapText="1"/>
      <protection locked="0"/>
    </xf>
    <xf numFmtId="49" fontId="5" fillId="33" borderId="33" xfId="0" applyNumberFormat="1" applyFont="1" applyFill="1" applyBorder="1" applyAlignment="1" applyProtection="1">
      <alignment horizontal="center" wrapText="1"/>
      <protection locked="0"/>
    </xf>
    <xf numFmtId="49" fontId="5" fillId="33" borderId="30" xfId="0" applyNumberFormat="1" applyFont="1" applyFill="1" applyBorder="1" applyAlignment="1" applyProtection="1">
      <alignment horizontal="center" wrapText="1"/>
      <protection locked="0"/>
    </xf>
    <xf numFmtId="0" fontId="5" fillId="33" borderId="31" xfId="0" applyNumberFormat="1" applyFont="1" applyFill="1" applyBorder="1" applyAlignment="1" applyProtection="1">
      <alignment horizontal="center"/>
      <protection locked="0"/>
    </xf>
    <xf numFmtId="4" fontId="5" fillId="33" borderId="32" xfId="0" applyNumberFormat="1" applyFont="1" applyFill="1" applyBorder="1" applyAlignment="1" applyProtection="1">
      <alignment horizontal="right" wrapText="1"/>
      <protection locked="0"/>
    </xf>
    <xf numFmtId="49" fontId="5" fillId="33" borderId="32" xfId="0" applyNumberFormat="1" applyFont="1" applyFill="1" applyBorder="1" applyAlignment="1" applyProtection="1">
      <alignment horizontal="center" wrapText="1"/>
      <protection locked="0"/>
    </xf>
    <xf numFmtId="4" fontId="5" fillId="0" borderId="0" xfId="0" applyNumberFormat="1" applyFont="1" applyFill="1" applyAlignment="1">
      <alignment horizontal="right" wrapText="1"/>
    </xf>
    <xf numFmtId="0" fontId="5" fillId="33" borderId="30" xfId="0" applyFont="1" applyFill="1" applyBorder="1" applyAlignment="1" applyProtection="1">
      <alignment wrapText="1"/>
      <protection locked="0"/>
    </xf>
    <xf numFmtId="0" fontId="5" fillId="33" borderId="30" xfId="0" applyFont="1" applyFill="1" applyBorder="1" applyAlignment="1" applyProtection="1">
      <alignment horizontal="center" wrapText="1"/>
      <protection locked="0"/>
    </xf>
    <xf numFmtId="0" fontId="5" fillId="0" borderId="0" xfId="0" applyFont="1" applyAlignment="1">
      <alignment horizontal="center"/>
    </xf>
    <xf numFmtId="0" fontId="5"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5" fillId="0" borderId="11" xfId="0" applyFont="1" applyFill="1" applyBorder="1" applyAlignment="1">
      <alignment horizontal="center"/>
    </xf>
    <xf numFmtId="0" fontId="4" fillId="0" borderId="10" xfId="0" applyFont="1" applyFill="1" applyBorder="1" applyAlignment="1">
      <alignment horizontal="left" wrapText="1"/>
    </xf>
    <xf numFmtId="0" fontId="5" fillId="0" borderId="10" xfId="0" applyFont="1" applyFill="1" applyBorder="1" applyAlignment="1">
      <alignment horizontal="center"/>
    </xf>
    <xf numFmtId="0" fontId="5" fillId="0" borderId="13" xfId="0" applyFont="1" applyFill="1" applyBorder="1" applyAlignment="1">
      <alignment horizontal="center"/>
    </xf>
    <xf numFmtId="49" fontId="4" fillId="34" borderId="11" xfId="0" applyNumberFormat="1" applyFont="1" applyFill="1" applyBorder="1" applyAlignment="1">
      <alignment horizontal="center" wrapText="1"/>
    </xf>
    <xf numFmtId="0" fontId="5" fillId="33" borderId="0" xfId="0" applyFont="1" applyFill="1" applyAlignment="1">
      <alignment/>
    </xf>
    <xf numFmtId="49" fontId="4" fillId="39" borderId="11" xfId="0" applyNumberFormat="1" applyFont="1" applyFill="1" applyBorder="1" applyAlignment="1">
      <alignment horizontal="center" wrapText="1"/>
    </xf>
    <xf numFmtId="49" fontId="4" fillId="35" borderId="11" xfId="0" applyNumberFormat="1" applyFont="1" applyFill="1" applyBorder="1" applyAlignment="1">
      <alignment horizontal="center" wrapText="1"/>
    </xf>
    <xf numFmtId="0" fontId="5" fillId="35" borderId="10" xfId="0" applyFont="1" applyFill="1" applyBorder="1" applyAlignment="1">
      <alignment horizontal="center" wrapText="1"/>
    </xf>
    <xf numFmtId="0" fontId="5" fillId="0" borderId="10" xfId="0" applyFont="1" applyFill="1" applyBorder="1" applyAlignment="1" applyProtection="1">
      <alignment horizontal="center" wrapText="1"/>
      <protection locked="0"/>
    </xf>
    <xf numFmtId="0" fontId="5" fillId="0" borderId="10" xfId="0" applyFont="1" applyFill="1" applyBorder="1" applyAlignment="1" applyProtection="1" quotePrefix="1">
      <alignment horizontal="center" wrapText="1"/>
      <protection locked="0"/>
    </xf>
    <xf numFmtId="0" fontId="5" fillId="0" borderId="13" xfId="0" applyFont="1" applyFill="1" applyBorder="1" applyAlignment="1" applyProtection="1">
      <alignment horizontal="center" wrapText="1"/>
      <protection locked="0"/>
    </xf>
    <xf numFmtId="0" fontId="5" fillId="0" borderId="10" xfId="0" applyFont="1" applyFill="1" applyBorder="1" applyAlignment="1" applyProtection="1">
      <alignment wrapText="1"/>
      <protection locked="0"/>
    </xf>
    <xf numFmtId="0" fontId="5" fillId="12" borderId="10" xfId="0" applyFont="1" applyFill="1" applyBorder="1" applyAlignment="1" applyProtection="1">
      <alignment wrapText="1"/>
      <protection locked="0"/>
    </xf>
    <xf numFmtId="0" fontId="5" fillId="12" borderId="10" xfId="0" applyFont="1" applyFill="1" applyBorder="1" applyAlignment="1" applyProtection="1">
      <alignment horizontal="center" wrapText="1"/>
      <protection locked="0"/>
    </xf>
    <xf numFmtId="0" fontId="5" fillId="12" borderId="10" xfId="0" applyFont="1" applyFill="1" applyBorder="1" applyAlignment="1" applyProtection="1" quotePrefix="1">
      <alignment horizontal="center" wrapText="1"/>
      <protection locked="0"/>
    </xf>
    <xf numFmtId="0" fontId="5" fillId="12" borderId="13" xfId="0" applyFont="1" applyFill="1" applyBorder="1" applyAlignment="1" applyProtection="1">
      <alignment horizontal="center" wrapText="1"/>
      <protection locked="0"/>
    </xf>
    <xf numFmtId="0" fontId="5" fillId="0" borderId="11" xfId="0" applyFont="1" applyFill="1" applyBorder="1" applyAlignment="1">
      <alignment horizontal="center" wrapText="1"/>
    </xf>
    <xf numFmtId="3" fontId="5" fillId="33" borderId="12" xfId="0" applyNumberFormat="1" applyFont="1" applyFill="1" applyBorder="1" applyAlignment="1">
      <alignment horizontal="center" wrapText="1"/>
    </xf>
    <xf numFmtId="0" fontId="5" fillId="35" borderId="13" xfId="0" applyFont="1" applyFill="1" applyBorder="1" applyAlignment="1">
      <alignment horizontal="center" wrapText="1"/>
    </xf>
    <xf numFmtId="0" fontId="5" fillId="33" borderId="13" xfId="0" applyFont="1" applyFill="1" applyBorder="1" applyAlignment="1">
      <alignment horizontal="center" wrapText="1"/>
    </xf>
    <xf numFmtId="49" fontId="5" fillId="33" borderId="10" xfId="40" applyNumberFormat="1" applyFont="1" applyFill="1" applyBorder="1" applyAlignment="1" applyProtection="1">
      <alignment horizontal="center" wrapText="1"/>
      <protection locked="0"/>
    </xf>
    <xf numFmtId="0" fontId="4" fillId="0" borderId="10" xfId="0" applyFont="1" applyFill="1" applyBorder="1" applyAlignment="1">
      <alignment wrapText="1"/>
    </xf>
    <xf numFmtId="0" fontId="5" fillId="0" borderId="13" xfId="0" applyFont="1" applyFill="1" applyBorder="1" applyAlignment="1">
      <alignment horizontal="center" wrapText="1"/>
    </xf>
    <xf numFmtId="0" fontId="5" fillId="0" borderId="10" xfId="0" applyFont="1" applyFill="1" applyBorder="1" applyAlignment="1">
      <alignment wrapText="1"/>
    </xf>
    <xf numFmtId="0" fontId="5" fillId="33" borderId="10" xfId="43" applyNumberFormat="1" applyFont="1" applyFill="1" applyBorder="1" applyAlignment="1">
      <alignment wrapText="1"/>
      <protection/>
    </xf>
    <xf numFmtId="0" fontId="5" fillId="33" borderId="10" xfId="40" applyFont="1" applyFill="1" applyBorder="1" applyAlignment="1" applyProtection="1">
      <alignment horizontal="center" wrapText="1"/>
      <protection locked="0"/>
    </xf>
    <xf numFmtId="0" fontId="5" fillId="33" borderId="13" xfId="40" applyFont="1" applyFill="1" applyBorder="1" applyAlignment="1" applyProtection="1">
      <alignment horizontal="center" wrapText="1"/>
      <protection locked="0"/>
    </xf>
    <xf numFmtId="0" fontId="5" fillId="12" borderId="10" xfId="0" applyFont="1" applyFill="1" applyBorder="1" applyAlignment="1">
      <alignment wrapText="1"/>
    </xf>
    <xf numFmtId="16" fontId="5" fillId="12" borderId="10" xfId="0" applyNumberFormat="1" applyFont="1" applyFill="1" applyBorder="1" applyAlignment="1" applyProtection="1" quotePrefix="1">
      <alignment horizontal="center" wrapText="1"/>
      <protection locked="0"/>
    </xf>
    <xf numFmtId="49" fontId="5" fillId="0" borderId="11" xfId="0" applyNumberFormat="1" applyFont="1" applyFill="1" applyBorder="1" applyAlignment="1">
      <alignment horizontal="center" wrapText="1"/>
    </xf>
    <xf numFmtId="0" fontId="5" fillId="12" borderId="10" xfId="0" applyFont="1" applyFill="1" applyBorder="1" applyAlignment="1" applyProtection="1">
      <alignment horizontal="left" wrapText="1"/>
      <protection locked="0"/>
    </xf>
    <xf numFmtId="0" fontId="5" fillId="0" borderId="10" xfId="43" applyFont="1" applyFill="1" applyBorder="1" applyAlignment="1">
      <alignment wrapText="1"/>
      <protection/>
    </xf>
    <xf numFmtId="0" fontId="5" fillId="33" borderId="31" xfId="0" applyFont="1" applyFill="1" applyBorder="1" applyAlignment="1" applyProtection="1">
      <alignment horizontal="center" wrapText="1"/>
      <protection locked="0"/>
    </xf>
    <xf numFmtId="0" fontId="5" fillId="33" borderId="32" xfId="0" applyFont="1" applyFill="1" applyBorder="1" applyAlignment="1" applyProtection="1">
      <alignment horizontal="center" wrapText="1"/>
      <protection locked="0"/>
    </xf>
    <xf numFmtId="0" fontId="5" fillId="34" borderId="11" xfId="0" applyFont="1" applyFill="1" applyBorder="1" applyAlignment="1">
      <alignment horizontal="center" wrapText="1"/>
    </xf>
    <xf numFmtId="0" fontId="5" fillId="34" borderId="12" xfId="0" applyFont="1" applyFill="1" applyBorder="1" applyAlignment="1">
      <alignment horizontal="center" wrapText="1"/>
    </xf>
    <xf numFmtId="0" fontId="5" fillId="35" borderId="11" xfId="0" applyFont="1" applyFill="1" applyBorder="1" applyAlignment="1">
      <alignment horizontal="center" wrapText="1"/>
    </xf>
    <xf numFmtId="0" fontId="5" fillId="35" borderId="12" xfId="0" applyFont="1" applyFill="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5" xfId="0" applyFont="1" applyFill="1" applyBorder="1" applyAlignment="1">
      <alignment horizontal="center" wrapText="1"/>
    </xf>
    <xf numFmtId="0" fontId="5" fillId="0" borderId="16" xfId="0" applyFont="1" applyFill="1" applyBorder="1" applyAlignment="1">
      <alignment wrapText="1"/>
    </xf>
    <xf numFmtId="0" fontId="5" fillId="0" borderId="16" xfId="0" applyFont="1" applyFill="1" applyBorder="1" applyAlignment="1">
      <alignment horizontal="center" wrapText="1"/>
    </xf>
    <xf numFmtId="0" fontId="5" fillId="0" borderId="17" xfId="0" applyFont="1" applyFill="1" applyBorder="1" applyAlignment="1">
      <alignment horizontal="center" wrapText="1"/>
    </xf>
    <xf numFmtId="0" fontId="5" fillId="0" borderId="15" xfId="0" applyFont="1" applyBorder="1" applyAlignment="1">
      <alignment horizontal="center" wrapText="1"/>
    </xf>
    <xf numFmtId="0" fontId="5" fillId="0" borderId="18" xfId="0" applyFont="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Border="1" applyAlignment="1">
      <alignment horizontal="center"/>
    </xf>
    <xf numFmtId="0" fontId="5" fillId="0" borderId="34" xfId="0" applyFont="1" applyBorder="1" applyAlignment="1">
      <alignment horizontal="center"/>
    </xf>
    <xf numFmtId="0" fontId="5" fillId="39" borderId="11" xfId="0" applyFont="1" applyFill="1" applyBorder="1" applyAlignment="1">
      <alignment horizontal="center" wrapText="1"/>
    </xf>
    <xf numFmtId="0" fontId="5" fillId="39" borderId="12" xfId="0" applyFont="1" applyFill="1" applyBorder="1" applyAlignment="1">
      <alignment horizontal="center" wrapText="1"/>
    </xf>
    <xf numFmtId="196" fontId="5" fillId="33" borderId="12" xfId="0" applyNumberFormat="1" applyFont="1" applyFill="1" applyBorder="1" applyAlignment="1">
      <alignment horizontal="center" wrapText="1"/>
    </xf>
    <xf numFmtId="0" fontId="5" fillId="12" borderId="11" xfId="0" applyFont="1" applyFill="1" applyBorder="1" applyAlignment="1">
      <alignment horizontal="center" wrapText="1"/>
    </xf>
    <xf numFmtId="0" fontId="5" fillId="12" borderId="12" xfId="0" applyFont="1" applyFill="1" applyBorder="1" applyAlignment="1">
      <alignment horizontal="center" wrapText="1"/>
    </xf>
    <xf numFmtId="0" fontId="5" fillId="0" borderId="12" xfId="0" applyFont="1" applyFill="1" applyBorder="1" applyAlignment="1">
      <alignment horizontal="center" wrapText="1"/>
    </xf>
    <xf numFmtId="0" fontId="12" fillId="33" borderId="11" xfId="0" applyFont="1" applyFill="1" applyBorder="1" applyAlignment="1">
      <alignment horizontal="center" wrapText="1"/>
    </xf>
    <xf numFmtId="0" fontId="12" fillId="33" borderId="12" xfId="0" applyFont="1" applyFill="1" applyBorder="1" applyAlignment="1">
      <alignment horizontal="center" wrapText="1"/>
    </xf>
    <xf numFmtId="16" fontId="5" fillId="33" borderId="10" xfId="0" applyNumberFormat="1" applyFont="1" applyFill="1" applyBorder="1" applyAlignment="1" applyProtection="1" quotePrefix="1">
      <alignment horizontal="center" wrapText="1"/>
      <protection locked="0"/>
    </xf>
    <xf numFmtId="0" fontId="5" fillId="33" borderId="14" xfId="0" applyFont="1" applyFill="1" applyBorder="1" applyAlignment="1">
      <alignment horizontal="center"/>
    </xf>
    <xf numFmtId="0" fontId="5" fillId="33" borderId="13" xfId="0" applyFont="1" applyFill="1" applyBorder="1" applyAlignment="1">
      <alignment horizontal="center"/>
    </xf>
    <xf numFmtId="0" fontId="7" fillId="33" borderId="11" xfId="0" applyFont="1" applyFill="1" applyBorder="1" applyAlignment="1">
      <alignment horizontal="left" wrapText="1"/>
    </xf>
    <xf numFmtId="0" fontId="7" fillId="33" borderId="10" xfId="0" applyFont="1" applyFill="1" applyBorder="1" applyAlignment="1" applyProtection="1">
      <alignment wrapText="1"/>
      <protection locked="0"/>
    </xf>
    <xf numFmtId="0" fontId="7" fillId="33" borderId="30" xfId="0" applyFont="1" applyFill="1" applyBorder="1" applyAlignment="1" applyProtection="1">
      <alignment wrapText="1"/>
      <protection locked="0"/>
    </xf>
    <xf numFmtId="0" fontId="3" fillId="33" borderId="14" xfId="0" applyFont="1" applyFill="1" applyBorder="1" applyAlignment="1">
      <alignment vertical="center"/>
    </xf>
    <xf numFmtId="0" fontId="3" fillId="33" borderId="0" xfId="0" applyFont="1" applyFill="1" applyAlignment="1">
      <alignment vertical="center"/>
    </xf>
    <xf numFmtId="4" fontId="5" fillId="33" borderId="0" xfId="0" applyNumberFormat="1" applyFont="1" applyFill="1" applyBorder="1" applyAlignment="1">
      <alignment/>
    </xf>
    <xf numFmtId="0" fontId="5" fillId="33" borderId="0" xfId="0" applyFont="1" applyFill="1" applyBorder="1" applyAlignment="1">
      <alignment/>
    </xf>
    <xf numFmtId="4" fontId="5" fillId="33" borderId="0" xfId="0" applyNumberFormat="1" applyFont="1" applyFill="1" applyBorder="1" applyAlignment="1">
      <alignment horizontal="center" wrapText="1"/>
    </xf>
    <xf numFmtId="0" fontId="5" fillId="33" borderId="0" xfId="0" applyFont="1" applyFill="1" applyBorder="1" applyAlignment="1">
      <alignment/>
    </xf>
    <xf numFmtId="0" fontId="5" fillId="33" borderId="0" xfId="0" applyFont="1" applyFill="1" applyAlignment="1">
      <alignment horizontal="center"/>
    </xf>
    <xf numFmtId="0" fontId="5" fillId="33" borderId="0" xfId="0" applyFont="1" applyFill="1" applyAlignment="1">
      <alignment/>
    </xf>
    <xf numFmtId="0" fontId="5" fillId="33" borderId="0" xfId="0" applyFont="1" applyFill="1" applyAlignment="1">
      <alignment horizontal="center"/>
    </xf>
    <xf numFmtId="0" fontId="2" fillId="33" borderId="0" xfId="0" applyFont="1" applyFill="1" applyAlignment="1">
      <alignment horizontal="left" vertical="top"/>
    </xf>
    <xf numFmtId="0" fontId="4" fillId="33" borderId="0" xfId="0" applyFont="1" applyFill="1" applyAlignment="1">
      <alignment horizontal="left" vertical="top"/>
    </xf>
    <xf numFmtId="0" fontId="4" fillId="33" borderId="0" xfId="0" applyFont="1" applyFill="1" applyAlignment="1">
      <alignment vertical="top"/>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12"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right" wrapText="1"/>
    </xf>
    <xf numFmtId="4" fontId="5" fillId="33" borderId="10" xfId="0" applyNumberFormat="1" applyFont="1" applyFill="1" applyBorder="1" applyAlignment="1">
      <alignment horizontal="right" wrapText="1"/>
    </xf>
    <xf numFmtId="4" fontId="5" fillId="33" borderId="12" xfId="0" applyNumberFormat="1" applyFont="1" applyFill="1" applyBorder="1" applyAlignment="1">
      <alignment horizontal="right" wrapText="1"/>
    </xf>
    <xf numFmtId="49" fontId="4" fillId="34" borderId="11" xfId="0" applyNumberFormat="1" applyFont="1" applyFill="1" applyBorder="1" applyAlignment="1">
      <alignment horizontal="center" wrapText="1"/>
    </xf>
    <xf numFmtId="0" fontId="4" fillId="34" borderId="10" xfId="0" applyFont="1" applyFill="1" applyBorder="1" applyAlignment="1">
      <alignment horizontal="left" wrapText="1"/>
    </xf>
    <xf numFmtId="4" fontId="13" fillId="34" borderId="10" xfId="0" applyNumberFormat="1" applyFont="1" applyFill="1" applyBorder="1" applyAlignment="1">
      <alignment horizontal="right" wrapText="1"/>
    </xf>
    <xf numFmtId="4" fontId="5" fillId="34" borderId="10" xfId="0" applyNumberFormat="1" applyFont="1" applyFill="1" applyBorder="1" applyAlignment="1">
      <alignment horizontal="right" wrapText="1"/>
    </xf>
    <xf numFmtId="4" fontId="5" fillId="34" borderId="12" xfId="0" applyNumberFormat="1" applyFont="1" applyFill="1" applyBorder="1" applyAlignment="1">
      <alignment horizontal="right" wrapText="1"/>
    </xf>
    <xf numFmtId="49" fontId="4" fillId="35" borderId="11" xfId="0" applyNumberFormat="1" applyFont="1" applyFill="1" applyBorder="1" applyAlignment="1">
      <alignment horizontal="center" wrapText="1"/>
    </xf>
    <xf numFmtId="0" fontId="4" fillId="35" borderId="10" xfId="0" applyFont="1" applyFill="1" applyBorder="1" applyAlignment="1">
      <alignment horizontal="left" wrapText="1"/>
    </xf>
    <xf numFmtId="4" fontId="4" fillId="35" borderId="10" xfId="0" applyNumberFormat="1" applyFont="1" applyFill="1" applyBorder="1" applyAlignment="1">
      <alignment horizontal="right" wrapText="1"/>
    </xf>
    <xf numFmtId="4" fontId="5" fillId="35" borderId="10" xfId="0" applyNumberFormat="1" applyFont="1" applyFill="1" applyBorder="1" applyAlignment="1">
      <alignment horizontal="right" wrapText="1"/>
    </xf>
    <xf numFmtId="4" fontId="5" fillId="35" borderId="12" xfId="0" applyNumberFormat="1" applyFont="1" applyFill="1" applyBorder="1" applyAlignment="1">
      <alignment horizontal="right" wrapText="1"/>
    </xf>
    <xf numFmtId="49" fontId="5" fillId="33" borderId="11" xfId="0" applyNumberFormat="1" applyFont="1" applyFill="1" applyBorder="1" applyAlignment="1">
      <alignment horizontal="center" wrapText="1"/>
    </xf>
    <xf numFmtId="0" fontId="5" fillId="33" borderId="10" xfId="0" applyFont="1" applyFill="1" applyBorder="1" applyAlignment="1">
      <alignment horizontal="left" wrapText="1"/>
    </xf>
    <xf numFmtId="4" fontId="4" fillId="33" borderId="10" xfId="0" applyNumberFormat="1" applyFont="1" applyFill="1" applyBorder="1" applyAlignment="1">
      <alignment horizontal="right" wrapText="1"/>
    </xf>
    <xf numFmtId="0" fontId="5" fillId="35" borderId="0" xfId="0" applyFont="1" applyFill="1" applyAlignment="1">
      <alignment/>
    </xf>
    <xf numFmtId="4" fontId="5" fillId="34" borderId="0" xfId="0" applyNumberFormat="1" applyFont="1" applyFill="1" applyAlignment="1">
      <alignment/>
    </xf>
    <xf numFmtId="0" fontId="5" fillId="34" borderId="0" xfId="0" applyFont="1" applyFill="1" applyAlignment="1">
      <alignment/>
    </xf>
    <xf numFmtId="4" fontId="4" fillId="34" borderId="10" xfId="0" applyNumberFormat="1" applyFont="1" applyFill="1" applyBorder="1" applyAlignment="1">
      <alignment horizontal="right" wrapText="1"/>
    </xf>
    <xf numFmtId="49" fontId="5" fillId="33" borderId="21" xfId="0" applyNumberFormat="1" applyFont="1" applyFill="1" applyBorder="1" applyAlignment="1">
      <alignment horizontal="center" wrapText="1"/>
    </xf>
    <xf numFmtId="0" fontId="5" fillId="33" borderId="35" xfId="0" applyFont="1" applyFill="1" applyBorder="1" applyAlignment="1">
      <alignment horizontal="left" wrapText="1"/>
    </xf>
    <xf numFmtId="4" fontId="5" fillId="33" borderId="35" xfId="0" applyNumberFormat="1" applyFont="1" applyFill="1" applyBorder="1" applyAlignment="1">
      <alignment horizontal="right" wrapText="1"/>
    </xf>
    <xf numFmtId="4" fontId="5" fillId="33" borderId="36" xfId="0" applyNumberFormat="1" applyFont="1" applyFill="1" applyBorder="1" applyAlignment="1">
      <alignment horizontal="right" wrapText="1"/>
    </xf>
    <xf numFmtId="0" fontId="5" fillId="33" borderId="23" xfId="0" applyFont="1" applyFill="1" applyBorder="1" applyAlignment="1">
      <alignment vertical="center" wrapText="1"/>
    </xf>
    <xf numFmtId="0" fontId="5"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5" fillId="33" borderId="0" xfId="0" applyNumberFormat="1" applyFont="1" applyFill="1" applyAlignment="1">
      <alignment/>
    </xf>
    <xf numFmtId="4" fontId="65" fillId="33" borderId="0" xfId="0" applyNumberFormat="1" applyFont="1" applyFill="1" applyAlignment="1">
      <alignment horizontal="right"/>
    </xf>
    <xf numFmtId="4" fontId="65" fillId="33" borderId="0" xfId="0" applyNumberFormat="1" applyFont="1" applyFill="1" applyAlignment="1">
      <alignment/>
    </xf>
    <xf numFmtId="0" fontId="5" fillId="33" borderId="0" xfId="0" applyFont="1" applyFill="1" applyAlignment="1">
      <alignment/>
    </xf>
    <xf numFmtId="0" fontId="14" fillId="33" borderId="0" xfId="0" applyFont="1" applyFill="1" applyAlignment="1">
      <alignment/>
    </xf>
    <xf numFmtId="0" fontId="14" fillId="33" borderId="0" xfId="0" applyFont="1" applyFill="1" applyBorder="1" applyAlignment="1">
      <alignment/>
    </xf>
    <xf numFmtId="184" fontId="5" fillId="33" borderId="11" xfId="0" applyNumberFormat="1" applyFont="1" applyFill="1" applyBorder="1" applyAlignment="1">
      <alignment horizontal="center" wrapText="1"/>
    </xf>
    <xf numFmtId="184" fontId="5" fillId="33" borderId="10" xfId="0" applyNumberFormat="1" applyFont="1" applyFill="1" applyBorder="1" applyAlignment="1">
      <alignment horizontal="center" wrapText="1"/>
    </xf>
    <xf numFmtId="4" fontId="5" fillId="33" borderId="12" xfId="0" applyNumberFormat="1" applyFont="1" applyFill="1" applyBorder="1" applyAlignment="1">
      <alignment horizontal="right" wrapText="1"/>
    </xf>
    <xf numFmtId="184" fontId="5" fillId="33" borderId="11" xfId="0" applyNumberFormat="1" applyFont="1" applyFill="1" applyBorder="1" applyAlignment="1">
      <alignment horizontal="center"/>
    </xf>
    <xf numFmtId="0" fontId="5" fillId="33" borderId="20" xfId="0" applyFont="1" applyFill="1" applyBorder="1" applyAlignment="1" applyProtection="1">
      <alignment horizontal="center" vertical="top" wrapText="1"/>
      <protection locked="0"/>
    </xf>
    <xf numFmtId="0" fontId="5" fillId="33" borderId="37" xfId="0" applyFont="1" applyFill="1" applyBorder="1" applyAlignment="1" applyProtection="1">
      <alignment horizontal="center" vertical="top" wrapText="1"/>
      <protection locked="0"/>
    </xf>
    <xf numFmtId="4" fontId="5" fillId="33" borderId="20" xfId="50" applyNumberFormat="1" applyFont="1" applyFill="1" applyBorder="1" applyAlignment="1" applyProtection="1">
      <alignment horizontal="right" vertical="top" wrapText="1"/>
      <protection locked="0"/>
    </xf>
    <xf numFmtId="0" fontId="5" fillId="33" borderId="10" xfId="0" applyFont="1" applyFill="1" applyBorder="1" applyAlignment="1" applyProtection="1">
      <alignment horizontal="left" vertical="top" wrapText="1"/>
      <protection locked="0"/>
    </xf>
    <xf numFmtId="0" fontId="5" fillId="33" borderId="10" xfId="0" applyFont="1" applyFill="1" applyBorder="1" applyAlignment="1" applyProtection="1">
      <alignment horizontal="center" vertical="top" wrapText="1"/>
      <protection locked="0"/>
    </xf>
    <xf numFmtId="0" fontId="5" fillId="33" borderId="13" xfId="0" applyFont="1" applyFill="1" applyBorder="1" applyAlignment="1" applyProtection="1">
      <alignment horizontal="center" vertical="top" wrapText="1"/>
      <protection locked="0"/>
    </xf>
    <xf numFmtId="4" fontId="5" fillId="33" borderId="10" xfId="0" applyNumberFormat="1" applyFont="1" applyFill="1" applyBorder="1" applyAlignment="1" applyProtection="1">
      <alignment horizontal="right" vertical="top" wrapText="1"/>
      <protection locked="0"/>
    </xf>
    <xf numFmtId="0" fontId="5" fillId="33" borderId="12" xfId="0" applyFont="1" applyFill="1" applyBorder="1" applyAlignment="1" applyProtection="1">
      <alignment horizontal="center" vertical="top" wrapText="1"/>
      <protection locked="0"/>
    </xf>
    <xf numFmtId="0" fontId="5" fillId="33" borderId="28" xfId="0" applyFont="1" applyFill="1" applyBorder="1" applyAlignment="1">
      <alignment horizontal="left" vertical="top" wrapText="1"/>
    </xf>
    <xf numFmtId="0" fontId="5" fillId="33" borderId="0" xfId="0" applyFont="1" applyFill="1" applyAlignment="1">
      <alignment vertical="top" wrapText="1"/>
    </xf>
    <xf numFmtId="0" fontId="5" fillId="33" borderId="20" xfId="0" applyFont="1" applyFill="1" applyBorder="1" applyAlignment="1">
      <alignment horizontal="center" vertical="top" wrapText="1"/>
    </xf>
    <xf numFmtId="4" fontId="5" fillId="33" borderId="28" xfId="50" applyNumberFormat="1" applyFont="1" applyFill="1" applyBorder="1" applyAlignment="1" applyProtection="1">
      <alignment horizontal="right" vertical="top" wrapText="1"/>
      <protection locked="0"/>
    </xf>
    <xf numFmtId="49" fontId="5" fillId="33" borderId="28" xfId="0" applyNumberFormat="1" applyFont="1" applyFill="1" applyBorder="1" applyAlignment="1" applyProtection="1">
      <alignment horizontal="center" vertical="top" wrapText="1"/>
      <protection locked="0"/>
    </xf>
    <xf numFmtId="49" fontId="5" fillId="33" borderId="20" xfId="0" applyNumberFormat="1" applyFont="1" applyFill="1" applyBorder="1" applyAlignment="1" applyProtection="1">
      <alignment horizontal="center" vertical="top" wrapText="1"/>
      <protection locked="0"/>
    </xf>
    <xf numFmtId="1" fontId="5" fillId="33" borderId="29" xfId="0" applyNumberFormat="1" applyFont="1" applyFill="1" applyBorder="1" applyAlignment="1" applyProtection="1">
      <alignment horizontal="center" vertical="top" wrapText="1"/>
      <protection locked="0"/>
    </xf>
    <xf numFmtId="0" fontId="5" fillId="33" borderId="11" xfId="0" applyFont="1" applyFill="1" applyBorder="1" applyAlignment="1">
      <alignment horizontal="center" vertical="top" wrapText="1"/>
    </xf>
    <xf numFmtId="4" fontId="5" fillId="33" borderId="11" xfId="50" applyNumberFormat="1" applyFont="1" applyFill="1" applyBorder="1" applyAlignment="1" applyProtection="1">
      <alignment horizontal="right" vertical="top" wrapText="1"/>
      <protection locked="0"/>
    </xf>
    <xf numFmtId="49" fontId="5" fillId="33" borderId="10" xfId="0" applyNumberFormat="1" applyFont="1" applyFill="1" applyBorder="1" applyAlignment="1" applyProtection="1">
      <alignment horizontal="center" vertical="top" wrapText="1"/>
      <protection locked="0"/>
    </xf>
    <xf numFmtId="1" fontId="5" fillId="33" borderId="12" xfId="0" applyNumberFormat="1" applyFont="1" applyFill="1" applyBorder="1" applyAlignment="1" applyProtection="1">
      <alignment horizontal="center" vertical="top" wrapText="1"/>
      <protection locked="0"/>
    </xf>
    <xf numFmtId="14" fontId="5" fillId="33" borderId="10" xfId="0" applyNumberFormat="1" applyFont="1" applyFill="1" applyBorder="1" applyAlignment="1" applyProtection="1">
      <alignment horizontal="center" vertical="top" wrapText="1"/>
      <protection locked="0"/>
    </xf>
    <xf numFmtId="0" fontId="5" fillId="33" borderId="12" xfId="0" applyNumberFormat="1" applyFont="1" applyFill="1" applyBorder="1" applyAlignment="1" applyProtection="1">
      <alignment horizontal="center" vertical="top" wrapText="1"/>
      <protection locked="0"/>
    </xf>
    <xf numFmtId="0" fontId="5" fillId="33" borderId="21" xfId="0" applyFont="1" applyFill="1" applyBorder="1" applyAlignment="1">
      <alignment horizontal="center" vertical="top" wrapText="1"/>
    </xf>
    <xf numFmtId="0" fontId="5" fillId="33" borderId="35" xfId="0" applyFont="1" applyFill="1" applyBorder="1" applyAlignment="1" applyProtection="1">
      <alignment horizontal="left" vertical="top" wrapText="1"/>
      <protection locked="0"/>
    </xf>
    <xf numFmtId="0" fontId="5" fillId="33" borderId="35" xfId="0" applyFont="1" applyFill="1" applyBorder="1" applyAlignment="1">
      <alignment horizontal="center" vertical="top" wrapText="1"/>
    </xf>
    <xf numFmtId="0" fontId="5" fillId="33" borderId="35" xfId="0" applyFont="1" applyFill="1" applyBorder="1" applyAlignment="1" applyProtection="1">
      <alignment horizontal="center" vertical="top" wrapText="1"/>
      <protection locked="0"/>
    </xf>
    <xf numFmtId="0" fontId="5" fillId="33" borderId="36" xfId="0" applyFont="1" applyFill="1" applyBorder="1" applyAlignment="1" applyProtection="1">
      <alignment horizontal="center" vertical="top" wrapText="1"/>
      <protection locked="0"/>
    </xf>
    <xf numFmtId="4" fontId="5" fillId="33" borderId="21" xfId="50" applyNumberFormat="1" applyFont="1" applyFill="1" applyBorder="1" applyAlignment="1" applyProtection="1">
      <alignment horizontal="right" vertical="top" wrapText="1"/>
      <protection locked="0"/>
    </xf>
    <xf numFmtId="4" fontId="5" fillId="33" borderId="35" xfId="0" applyNumberFormat="1" applyFont="1" applyFill="1" applyBorder="1" applyAlignment="1" applyProtection="1">
      <alignment horizontal="right" vertical="top" wrapText="1"/>
      <protection locked="0"/>
    </xf>
    <xf numFmtId="49" fontId="5" fillId="33" borderId="38" xfId="0" applyNumberFormat="1" applyFont="1" applyFill="1" applyBorder="1" applyAlignment="1" applyProtection="1">
      <alignment horizontal="center" vertical="top" wrapText="1"/>
      <protection locked="0"/>
    </xf>
    <xf numFmtId="49" fontId="5" fillId="33" borderId="35" xfId="0" applyNumberFormat="1" applyFont="1" applyFill="1" applyBorder="1" applyAlignment="1" applyProtection="1">
      <alignment horizontal="center" vertical="top" wrapText="1"/>
      <protection locked="0"/>
    </xf>
    <xf numFmtId="1" fontId="5" fillId="33" borderId="36" xfId="0" applyNumberFormat="1" applyFont="1" applyFill="1" applyBorder="1" applyAlignment="1" applyProtection="1">
      <alignment horizontal="center" vertical="top" wrapText="1"/>
      <protection locked="0"/>
    </xf>
    <xf numFmtId="0" fontId="5" fillId="33" borderId="28" xfId="0" applyFont="1" applyFill="1" applyBorder="1" applyAlignment="1">
      <alignment horizontal="center" wrapText="1"/>
    </xf>
    <xf numFmtId="0" fontId="5" fillId="33" borderId="21" xfId="0" applyFont="1" applyFill="1" applyBorder="1" applyAlignment="1">
      <alignment horizontal="center" wrapText="1"/>
    </xf>
    <xf numFmtId="0" fontId="5" fillId="33" borderId="28" xfId="0" applyFont="1" applyFill="1" applyBorder="1" applyAlignment="1">
      <alignment horizontal="center" vertical="top" wrapText="1"/>
    </xf>
    <xf numFmtId="0" fontId="5" fillId="33" borderId="37"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3" borderId="39" xfId="0" applyFont="1" applyFill="1" applyBorder="1" applyAlignment="1">
      <alignment horizontal="center" vertical="top" wrapText="1"/>
    </xf>
    <xf numFmtId="0" fontId="5" fillId="33" borderId="36" xfId="0" applyFont="1" applyFill="1" applyBorder="1" applyAlignment="1">
      <alignment horizontal="center" vertical="top" wrapText="1"/>
    </xf>
    <xf numFmtId="0" fontId="5" fillId="33" borderId="35" xfId="0" applyFont="1" applyFill="1" applyBorder="1" applyAlignment="1">
      <alignment horizontal="center" wrapText="1"/>
    </xf>
    <xf numFmtId="0" fontId="5" fillId="33" borderId="36" xfId="0" applyFont="1" applyFill="1" applyBorder="1" applyAlignment="1">
      <alignment horizontal="center" wrapText="1"/>
    </xf>
    <xf numFmtId="0" fontId="3" fillId="33" borderId="11" xfId="0" applyFont="1" applyFill="1" applyBorder="1" applyAlignment="1">
      <alignment horizontal="center" vertical="top" wrapText="1"/>
    </xf>
    <xf numFmtId="0" fontId="3" fillId="33" borderId="21" xfId="0" applyFont="1" applyFill="1" applyBorder="1" applyAlignment="1">
      <alignment horizontal="center" vertical="center"/>
    </xf>
    <xf numFmtId="0" fontId="66" fillId="33" borderId="0" xfId="0" applyFont="1" applyFill="1" applyAlignment="1">
      <alignment vertical="center"/>
    </xf>
    <xf numFmtId="0" fontId="64" fillId="33" borderId="14" xfId="0" applyFont="1" applyFill="1" applyBorder="1" applyAlignment="1">
      <alignment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xf>
    <xf numFmtId="0" fontId="3" fillId="33" borderId="10" xfId="0" applyFont="1" applyFill="1" applyBorder="1" applyAlignment="1">
      <alignment horizontal="left" wrapText="1"/>
    </xf>
    <xf numFmtId="0" fontId="3" fillId="33" borderId="10" xfId="0" applyFont="1" applyFill="1" applyBorder="1" applyAlignment="1">
      <alignment horizontal="center"/>
    </xf>
    <xf numFmtId="4" fontId="5" fillId="33" borderId="10" xfId="0" applyNumberFormat="1" applyFont="1" applyFill="1" applyBorder="1" applyAlignment="1">
      <alignment/>
    </xf>
    <xf numFmtId="0" fontId="5" fillId="33" borderId="11" xfId="0" applyFont="1" applyFill="1" applyBorder="1" applyAlignment="1" applyProtection="1" quotePrefix="1">
      <alignment horizontal="right" wrapText="1"/>
      <protection locked="0"/>
    </xf>
    <xf numFmtId="0" fontId="5" fillId="33" borderId="11" xfId="0" applyFont="1" applyFill="1" applyBorder="1" applyAlignment="1" applyProtection="1">
      <alignment horizontal="right" wrapText="1"/>
      <protection locked="0"/>
    </xf>
    <xf numFmtId="0" fontId="5" fillId="33" borderId="11" xfId="0" applyFont="1" applyFill="1" applyBorder="1" applyAlignment="1" applyProtection="1">
      <alignment horizontal="right"/>
      <protection locked="0"/>
    </xf>
    <xf numFmtId="0" fontId="5" fillId="33" borderId="11" xfId="0" applyFont="1" applyFill="1" applyBorder="1" applyAlignment="1">
      <alignment horizontal="right"/>
    </xf>
    <xf numFmtId="16" fontId="5" fillId="33" borderId="11" xfId="0" applyNumberFormat="1" applyFont="1" applyFill="1" applyBorder="1" applyAlignment="1" applyProtection="1" quotePrefix="1">
      <alignment horizontal="right" wrapText="1"/>
      <protection locked="0"/>
    </xf>
    <xf numFmtId="16" fontId="5" fillId="33" borderId="11" xfId="0" applyNumberFormat="1" applyFont="1" applyFill="1" applyBorder="1" applyAlignment="1" applyProtection="1">
      <alignment horizontal="right" wrapText="1"/>
      <protection locked="0"/>
    </xf>
    <xf numFmtId="0" fontId="5" fillId="33" borderId="11" xfId="0" applyFont="1" applyFill="1" applyBorder="1" applyAlignment="1">
      <alignment horizontal="right" wrapText="1"/>
    </xf>
    <xf numFmtId="0" fontId="5" fillId="33" borderId="15" xfId="0" applyFont="1" applyFill="1" applyBorder="1" applyAlignment="1">
      <alignment horizontal="right" wrapText="1"/>
    </xf>
    <xf numFmtId="0" fontId="67" fillId="33" borderId="0" xfId="0" applyFont="1" applyFill="1" applyAlignment="1">
      <alignment wrapText="1"/>
    </xf>
    <xf numFmtId="0" fontId="5" fillId="33" borderId="10" xfId="0" applyFont="1" applyFill="1" applyBorder="1" applyAlignment="1">
      <alignment vertical="top" wrapText="1"/>
    </xf>
    <xf numFmtId="0" fontId="5" fillId="33" borderId="12" xfId="0" applyFont="1" applyFill="1" applyBorder="1" applyAlignment="1">
      <alignment vertical="top" wrapText="1"/>
    </xf>
    <xf numFmtId="16" fontId="5" fillId="33" borderId="10" xfId="0" applyNumberFormat="1" applyFont="1" applyFill="1" applyBorder="1" applyAlignment="1" applyProtection="1" quotePrefix="1">
      <alignment horizontal="center" vertical="top" wrapText="1"/>
      <protection locked="0"/>
    </xf>
    <xf numFmtId="0" fontId="3" fillId="33" borderId="10" xfId="0" applyFont="1" applyFill="1" applyBorder="1" applyAlignment="1">
      <alignment horizontal="center" vertical="top" wrapText="1"/>
    </xf>
    <xf numFmtId="3" fontId="3" fillId="33" borderId="10" xfId="0" applyNumberFormat="1" applyFont="1" applyFill="1" applyBorder="1" applyAlignment="1">
      <alignment horizontal="center" vertical="center"/>
    </xf>
    <xf numFmtId="14" fontId="5" fillId="33" borderId="11" xfId="0" applyNumberFormat="1" applyFont="1" applyFill="1" applyBorder="1" applyAlignment="1" applyProtection="1">
      <alignment horizontal="right"/>
      <protection locked="0"/>
    </xf>
    <xf numFmtId="0" fontId="5" fillId="33" borderId="0" xfId="0" applyFont="1" applyFill="1" applyAlignment="1">
      <alignment horizontal="right"/>
    </xf>
    <xf numFmtId="0" fontId="5" fillId="33" borderId="16" xfId="0" applyFont="1" applyFill="1" applyBorder="1" applyAlignment="1">
      <alignment horizontal="center"/>
    </xf>
    <xf numFmtId="4" fontId="5" fillId="33" borderId="18" xfId="0" applyNumberFormat="1" applyFont="1" applyFill="1" applyBorder="1" applyAlignment="1">
      <alignment horizontal="center"/>
    </xf>
    <xf numFmtId="0" fontId="3" fillId="33" borderId="20" xfId="0" applyFont="1" applyFill="1" applyBorder="1" applyAlignment="1">
      <alignment horizontal="left" vertical="top" wrapText="1"/>
    </xf>
    <xf numFmtId="0" fontId="5" fillId="0" borderId="14" xfId="0" applyFont="1" applyFill="1" applyBorder="1" applyAlignment="1">
      <alignment horizontal="left" wrapText="1"/>
    </xf>
    <xf numFmtId="0" fontId="5" fillId="33" borderId="40" xfId="0" applyFont="1" applyFill="1" applyBorder="1" applyAlignment="1">
      <alignment horizontal="center" vertical="top" wrapText="1"/>
    </xf>
    <xf numFmtId="0" fontId="5" fillId="0" borderId="41" xfId="0" applyFont="1" applyFill="1" applyBorder="1" applyAlignment="1">
      <alignment horizontal="left" wrapText="1"/>
    </xf>
    <xf numFmtId="4" fontId="5" fillId="0" borderId="42" xfId="0" applyNumberFormat="1" applyFont="1" applyFill="1" applyBorder="1" applyAlignment="1">
      <alignment horizontal="right" wrapText="1"/>
    </xf>
    <xf numFmtId="4" fontId="5" fillId="36" borderId="42" xfId="0" applyNumberFormat="1" applyFont="1" applyFill="1" applyBorder="1" applyAlignment="1">
      <alignment horizontal="right" wrapText="1"/>
    </xf>
    <xf numFmtId="4" fontId="5" fillId="34" borderId="42" xfId="0" applyNumberFormat="1" applyFont="1" applyFill="1" applyBorder="1" applyAlignment="1">
      <alignment horizontal="right" wrapText="1"/>
    </xf>
    <xf numFmtId="4" fontId="5" fillId="35" borderId="42" xfId="0" applyNumberFormat="1" applyFont="1" applyFill="1" applyBorder="1" applyAlignment="1">
      <alignment horizontal="right" wrapText="1"/>
    </xf>
    <xf numFmtId="4" fontId="5" fillId="33" borderId="42" xfId="0" applyNumberFormat="1" applyFont="1" applyFill="1" applyBorder="1" applyAlignment="1" applyProtection="1">
      <alignment horizontal="right" wrapText="1"/>
      <protection locked="0"/>
    </xf>
    <xf numFmtId="4" fontId="5" fillId="33" borderId="42" xfId="0" applyNumberFormat="1" applyFont="1" applyFill="1" applyBorder="1" applyAlignment="1" applyProtection="1">
      <alignment horizontal="right" wrapText="1"/>
      <protection locked="0"/>
    </xf>
    <xf numFmtId="4" fontId="5" fillId="33" borderId="42" xfId="0" applyNumberFormat="1" applyFont="1" applyFill="1" applyBorder="1" applyAlignment="1">
      <alignment horizontal="right" wrapText="1"/>
    </xf>
    <xf numFmtId="4" fontId="5" fillId="12" borderId="42" xfId="0" applyNumberFormat="1" applyFont="1" applyFill="1" applyBorder="1" applyAlignment="1" applyProtection="1">
      <alignment horizontal="right" wrapText="1"/>
      <protection locked="0"/>
    </xf>
    <xf numFmtId="4" fontId="5" fillId="33" borderId="42" xfId="50" applyNumberFormat="1" applyFont="1" applyFill="1" applyBorder="1" applyAlignment="1" applyProtection="1">
      <alignment horizontal="right" wrapText="1"/>
      <protection locked="0"/>
    </xf>
    <xf numFmtId="4" fontId="5" fillId="33" borderId="42" xfId="50" applyNumberFormat="1" applyFont="1" applyFill="1" applyBorder="1" applyAlignment="1" applyProtection="1">
      <alignment horizontal="right" wrapText="1"/>
      <protection locked="0"/>
    </xf>
    <xf numFmtId="4" fontId="5" fillId="33" borderId="42" xfId="0" applyNumberFormat="1" applyFont="1" applyFill="1" applyBorder="1" applyAlignment="1">
      <alignment horizontal="right"/>
    </xf>
    <xf numFmtId="4" fontId="5" fillId="33" borderId="42" xfId="48" applyNumberFormat="1" applyFont="1" applyFill="1" applyBorder="1" applyAlignment="1" applyProtection="1">
      <alignment horizontal="right" wrapText="1"/>
      <protection locked="0"/>
    </xf>
    <xf numFmtId="4" fontId="5" fillId="12" borderId="42" xfId="48" applyNumberFormat="1" applyFont="1" applyFill="1" applyBorder="1" applyAlignment="1" applyProtection="1">
      <alignment horizontal="right" wrapText="1"/>
      <protection locked="0"/>
    </xf>
    <xf numFmtId="4" fontId="5" fillId="37" borderId="42" xfId="48" applyNumberFormat="1" applyFont="1" applyFill="1" applyBorder="1" applyAlignment="1" applyProtection="1">
      <alignment horizontal="right" wrapText="1"/>
      <protection locked="0"/>
    </xf>
    <xf numFmtId="4" fontId="5" fillId="0" borderId="42" xfId="48" applyNumberFormat="1" applyFont="1" applyFill="1" applyBorder="1" applyAlignment="1" applyProtection="1">
      <alignment horizontal="right" wrapText="1"/>
      <protection locked="0"/>
    </xf>
    <xf numFmtId="4" fontId="5" fillId="33" borderId="42" xfId="40" applyNumberFormat="1" applyFont="1" applyFill="1" applyBorder="1" applyAlignment="1" applyProtection="1">
      <alignment horizontal="right" wrapText="1"/>
      <protection locked="0"/>
    </xf>
    <xf numFmtId="4" fontId="5" fillId="12" borderId="42" xfId="0" applyNumberFormat="1" applyFont="1" applyFill="1" applyBorder="1" applyAlignment="1">
      <alignment horizontal="right" wrapText="1"/>
    </xf>
    <xf numFmtId="4" fontId="5" fillId="33" borderId="43" xfId="0" applyNumberFormat="1" applyFont="1" applyFill="1" applyBorder="1" applyAlignment="1">
      <alignment horizontal="right" wrapText="1"/>
    </xf>
    <xf numFmtId="4" fontId="5" fillId="33" borderId="44" xfId="0" applyNumberFormat="1" applyFont="1" applyFill="1" applyBorder="1" applyAlignment="1">
      <alignment horizontal="right" wrapText="1"/>
    </xf>
    <xf numFmtId="4" fontId="5" fillId="33" borderId="42" xfId="52" applyNumberFormat="1" applyFont="1" applyFill="1" applyBorder="1" applyAlignment="1" applyProtection="1">
      <alignment horizontal="right" wrapText="1"/>
      <protection locked="0"/>
    </xf>
    <xf numFmtId="4" fontId="5" fillId="33" borderId="43" xfId="50" applyNumberFormat="1" applyFont="1" applyFill="1" applyBorder="1" applyAlignment="1" applyProtection="1">
      <alignment horizontal="right" vertical="top" wrapText="1"/>
      <protection locked="0"/>
    </xf>
    <xf numFmtId="4" fontId="5" fillId="33" borderId="43" xfId="0" applyNumberFormat="1" applyFont="1" applyFill="1" applyBorder="1" applyAlignment="1" applyProtection="1">
      <alignment horizontal="right" vertical="top" wrapText="1"/>
      <protection locked="0"/>
    </xf>
    <xf numFmtId="4" fontId="5" fillId="33" borderId="0" xfId="0" applyNumberFormat="1" applyFont="1" applyFill="1" applyBorder="1" applyAlignment="1" applyProtection="1">
      <alignment horizontal="right" vertical="top" wrapText="1"/>
      <protection locked="0"/>
    </xf>
    <xf numFmtId="4" fontId="5" fillId="33" borderId="45" xfId="0" applyNumberFormat="1" applyFont="1" applyFill="1" applyBorder="1" applyAlignment="1" applyProtection="1">
      <alignment horizontal="right" wrapText="1"/>
      <protection locked="0"/>
    </xf>
    <xf numFmtId="4" fontId="5" fillId="0" borderId="46" xfId="0" applyNumberFormat="1" applyFont="1" applyFill="1" applyBorder="1" applyAlignment="1">
      <alignment horizontal="right" wrapText="1"/>
    </xf>
    <xf numFmtId="3" fontId="5" fillId="33" borderId="13" xfId="0" applyNumberFormat="1" applyFont="1" applyFill="1" applyBorder="1" applyAlignment="1" applyProtection="1">
      <alignment horizontal="right" wrapText="1"/>
      <protection locked="0"/>
    </xf>
    <xf numFmtId="43" fontId="5" fillId="33" borderId="13" xfId="50" applyNumberFormat="1" applyFont="1" applyFill="1" applyBorder="1" applyAlignment="1" applyProtection="1">
      <alignment horizontal="center" vertical="center" wrapText="1"/>
      <protection locked="0"/>
    </xf>
    <xf numFmtId="4" fontId="5" fillId="33" borderId="37" xfId="50" applyNumberFormat="1" applyFont="1" applyFill="1" applyBorder="1" applyAlignment="1" applyProtection="1">
      <alignment horizontal="right" vertical="top" wrapText="1"/>
      <protection locked="0"/>
    </xf>
    <xf numFmtId="4" fontId="5" fillId="33" borderId="13" xfId="0" applyNumberFormat="1" applyFont="1" applyFill="1" applyBorder="1" applyAlignment="1" applyProtection="1">
      <alignment horizontal="right" vertical="top" wrapText="1"/>
      <protection locked="0"/>
    </xf>
    <xf numFmtId="4" fontId="5" fillId="33" borderId="39" xfId="0" applyNumberFormat="1" applyFont="1" applyFill="1" applyBorder="1" applyAlignment="1" applyProtection="1">
      <alignment horizontal="right" vertical="top" wrapText="1"/>
      <protection locked="0"/>
    </xf>
    <xf numFmtId="4" fontId="5" fillId="33" borderId="47" xfId="0" applyNumberFormat="1" applyFont="1" applyFill="1" applyBorder="1" applyAlignment="1" applyProtection="1">
      <alignment horizontal="right" wrapText="1"/>
      <protection locked="0"/>
    </xf>
    <xf numFmtId="4" fontId="5" fillId="33" borderId="48" xfId="0" applyNumberFormat="1" applyFont="1" applyFill="1" applyBorder="1" applyAlignment="1" applyProtection="1">
      <alignment horizontal="right" wrapText="1"/>
      <protection locked="0"/>
    </xf>
    <xf numFmtId="4" fontId="5" fillId="35" borderId="14" xfId="0" applyNumberFormat="1" applyFont="1" applyFill="1" applyBorder="1" applyAlignment="1">
      <alignment horizontal="right" wrapText="1"/>
    </xf>
    <xf numFmtId="4" fontId="5" fillId="12" borderId="10" xfId="0" applyNumberFormat="1" applyFont="1" applyFill="1" applyBorder="1" applyAlignment="1">
      <alignment horizontal="right" wrapText="1"/>
    </xf>
    <xf numFmtId="4" fontId="5" fillId="33" borderId="49" xfId="0" applyNumberFormat="1" applyFont="1" applyFill="1" applyBorder="1" applyAlignment="1" applyProtection="1">
      <alignment horizontal="right" wrapText="1"/>
      <protection locked="0"/>
    </xf>
    <xf numFmtId="4" fontId="5" fillId="33" borderId="42" xfId="0" applyNumberFormat="1" applyFont="1" applyFill="1" applyBorder="1" applyAlignment="1">
      <alignment horizontal="right"/>
    </xf>
    <xf numFmtId="4" fontId="5" fillId="33" borderId="13" xfId="40" applyNumberFormat="1" applyFont="1" applyFill="1" applyBorder="1" applyAlignment="1" applyProtection="1">
      <alignment horizontal="center" wrapText="1"/>
      <protection locked="0"/>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41" xfId="0" applyFont="1" applyFill="1" applyBorder="1" applyAlignment="1">
      <alignment horizontal="center" wrapText="1"/>
    </xf>
    <xf numFmtId="0" fontId="5" fillId="33" borderId="50" xfId="0" applyFont="1" applyFill="1" applyBorder="1" applyAlignment="1">
      <alignment horizontal="center"/>
    </xf>
    <xf numFmtId="4" fontId="5" fillId="33" borderId="51" xfId="0" applyNumberFormat="1" applyFont="1" applyFill="1" applyBorder="1" applyAlignment="1">
      <alignment horizontal="center"/>
    </xf>
    <xf numFmtId="0" fontId="6" fillId="0" borderId="0" xfId="0" applyFont="1" applyFill="1" applyBorder="1" applyAlignment="1">
      <alignment vertical="top" wrapText="1"/>
    </xf>
    <xf numFmtId="0" fontId="5" fillId="0" borderId="14" xfId="0" applyFont="1" applyFill="1" applyBorder="1" applyAlignment="1">
      <alignment wrapText="1"/>
    </xf>
    <xf numFmtId="0" fontId="5" fillId="0" borderId="10" xfId="0" applyFont="1" applyFill="1" applyBorder="1" applyAlignment="1">
      <alignment horizontal="left" wrapText="1"/>
    </xf>
    <xf numFmtId="0" fontId="5" fillId="0" borderId="13" xfId="0" applyFont="1" applyFill="1" applyBorder="1" applyAlignment="1">
      <alignment horizontal="left" wrapText="1"/>
    </xf>
    <xf numFmtId="0" fontId="5" fillId="0" borderId="10" xfId="0" applyFont="1" applyFill="1" applyBorder="1" applyAlignment="1" applyProtection="1">
      <alignment horizontal="left" wrapText="1"/>
      <protection locked="0"/>
    </xf>
    <xf numFmtId="0" fontId="5" fillId="0" borderId="13" xfId="0" applyFont="1" applyFill="1" applyBorder="1" applyAlignment="1" applyProtection="1">
      <alignment horizontal="left" wrapText="1"/>
      <protection locked="0"/>
    </xf>
    <xf numFmtId="0" fontId="5" fillId="35" borderId="14" xfId="0" applyFont="1" applyFill="1" applyBorder="1" applyAlignment="1">
      <alignment horizontal="center" wrapText="1"/>
    </xf>
    <xf numFmtId="4" fontId="5" fillId="35" borderId="12" xfId="0" applyNumberFormat="1" applyFont="1" applyFill="1" applyBorder="1" applyAlignment="1">
      <alignment horizontal="right" wrapText="1"/>
    </xf>
    <xf numFmtId="0" fontId="5" fillId="33" borderId="0" xfId="0" applyFont="1" applyFill="1" applyBorder="1" applyAlignment="1">
      <alignment vertical="center" wrapText="1"/>
    </xf>
    <xf numFmtId="0" fontId="5" fillId="33" borderId="0" xfId="0" applyFont="1" applyFill="1" applyBorder="1" applyAlignment="1">
      <alignment vertical="top" wrapText="1"/>
    </xf>
    <xf numFmtId="0" fontId="15" fillId="0" borderId="28" xfId="0" applyFont="1" applyBorder="1" applyAlignment="1">
      <alignment horizontal="center" wrapText="1"/>
    </xf>
    <xf numFmtId="0" fontId="15" fillId="0" borderId="20" xfId="0" applyFont="1" applyBorder="1" applyAlignment="1">
      <alignment horizontal="center" wrapText="1"/>
    </xf>
    <xf numFmtId="0" fontId="15" fillId="0" borderId="29" xfId="0" applyFont="1" applyBorder="1" applyAlignment="1">
      <alignment horizontal="center" wrapText="1"/>
    </xf>
    <xf numFmtId="0" fontId="15" fillId="0" borderId="28" xfId="0" applyFont="1" applyBorder="1" applyAlignment="1">
      <alignment horizontal="center"/>
    </xf>
    <xf numFmtId="0" fontId="15" fillId="0" borderId="37" xfId="0" applyFont="1" applyBorder="1" applyAlignment="1">
      <alignment horizontal="center" wrapText="1"/>
    </xf>
    <xf numFmtId="0" fontId="16" fillId="0" borderId="0" xfId="0" applyFont="1" applyAlignment="1">
      <alignment horizontal="center"/>
    </xf>
    <xf numFmtId="0" fontId="16" fillId="0" borderId="10" xfId="0" applyFont="1" applyBorder="1" applyAlignment="1">
      <alignment horizontal="center"/>
    </xf>
    <xf numFmtId="0" fontId="16" fillId="34" borderId="10" xfId="0" applyFont="1" applyFill="1" applyBorder="1" applyAlignment="1">
      <alignment horizontal="center" wrapText="1"/>
    </xf>
    <xf numFmtId="0" fontId="16" fillId="39" borderId="10" xfId="0" applyFont="1" applyFill="1" applyBorder="1" applyAlignment="1">
      <alignment horizontal="center" wrapText="1"/>
    </xf>
    <xf numFmtId="0" fontId="16" fillId="35" borderId="10" xfId="0" applyFont="1" applyFill="1" applyBorder="1" applyAlignment="1">
      <alignment horizontal="center" wrapText="1"/>
    </xf>
    <xf numFmtId="0" fontId="16" fillId="33" borderId="10" xfId="0" applyFont="1" applyFill="1" applyBorder="1" applyAlignment="1">
      <alignment horizontal="center" wrapText="1"/>
    </xf>
    <xf numFmtId="0" fontId="16" fillId="12" borderId="10" xfId="0" applyFont="1" applyFill="1" applyBorder="1" applyAlignment="1">
      <alignment horizontal="center" wrapText="1"/>
    </xf>
    <xf numFmtId="0" fontId="16" fillId="0" borderId="10" xfId="0" applyFont="1" applyFill="1" applyBorder="1" applyAlignment="1">
      <alignment horizontal="center" wrapText="1"/>
    </xf>
    <xf numFmtId="0" fontId="16" fillId="33" borderId="10" xfId="0" applyFont="1" applyFill="1" applyBorder="1" applyAlignment="1" applyProtection="1">
      <alignment horizontal="center" wrapText="1"/>
      <protection locked="0"/>
    </xf>
    <xf numFmtId="0" fontId="16" fillId="0" borderId="10" xfId="0" applyFont="1" applyBorder="1" applyAlignment="1">
      <alignment horizontal="center" wrapText="1"/>
    </xf>
    <xf numFmtId="0" fontId="16" fillId="33" borderId="10" xfId="0" applyFont="1" applyFill="1" applyBorder="1" applyAlignment="1">
      <alignment horizontal="center" vertical="top" wrapText="1"/>
    </xf>
    <xf numFmtId="0" fontId="16" fillId="33" borderId="14" xfId="0" applyFont="1" applyFill="1" applyBorder="1" applyAlignment="1">
      <alignment horizontal="center" vertical="top" wrapText="1"/>
    </xf>
    <xf numFmtId="0" fontId="16" fillId="33" borderId="20" xfId="0" applyFont="1" applyFill="1" applyBorder="1" applyAlignment="1">
      <alignment horizontal="center" vertical="top" wrapText="1"/>
    </xf>
    <xf numFmtId="0" fontId="16" fillId="33" borderId="35" xfId="0" applyFont="1" applyFill="1" applyBorder="1" applyAlignment="1">
      <alignment horizontal="center" vertical="top" wrapText="1"/>
    </xf>
    <xf numFmtId="0" fontId="16" fillId="0" borderId="16" xfId="0" applyFont="1" applyBorder="1" applyAlignment="1">
      <alignment horizontal="center" wrapText="1"/>
    </xf>
    <xf numFmtId="0" fontId="16" fillId="0" borderId="0" xfId="0" applyFont="1" applyBorder="1" applyAlignment="1">
      <alignment horizontal="center"/>
    </xf>
    <xf numFmtId="0" fontId="16" fillId="0" borderId="34" xfId="0" applyFont="1" applyBorder="1" applyAlignment="1">
      <alignment horizontal="center"/>
    </xf>
    <xf numFmtId="0" fontId="17" fillId="33" borderId="10" xfId="0" applyFont="1" applyFill="1" applyBorder="1" applyAlignment="1">
      <alignment horizontal="center" wrapText="1"/>
    </xf>
    <xf numFmtId="0" fontId="16" fillId="33" borderId="10" xfId="0" applyFont="1" applyFill="1" applyBorder="1" applyAlignment="1">
      <alignment horizontal="center"/>
    </xf>
    <xf numFmtId="0" fontId="16" fillId="12" borderId="10" xfId="0" applyFont="1" applyFill="1" applyBorder="1" applyAlignment="1">
      <alignment horizontal="center"/>
    </xf>
    <xf numFmtId="0" fontId="16" fillId="33" borderId="35" xfId="0" applyFont="1" applyFill="1" applyBorder="1" applyAlignment="1">
      <alignment horizontal="center" wrapText="1"/>
    </xf>
    <xf numFmtId="0" fontId="16" fillId="33" borderId="10" xfId="0" applyFont="1" applyFill="1" applyBorder="1" applyAlignment="1">
      <alignment horizontal="left" vertical="top" wrapText="1"/>
    </xf>
    <xf numFmtId="0" fontId="5" fillId="0" borderId="14" xfId="0" applyFont="1" applyFill="1" applyBorder="1" applyAlignment="1">
      <alignment wrapText="1"/>
    </xf>
    <xf numFmtId="0" fontId="5" fillId="0" borderId="13" xfId="0" applyFont="1" applyFill="1" applyBorder="1" applyAlignment="1">
      <alignment wrapText="1"/>
    </xf>
    <xf numFmtId="0" fontId="5" fillId="0" borderId="13" xfId="0" applyFont="1" applyFill="1" applyBorder="1" applyAlignment="1" applyProtection="1">
      <alignment wrapText="1"/>
      <protection locked="0"/>
    </xf>
    <xf numFmtId="0" fontId="5" fillId="0" borderId="14" xfId="0" applyFont="1" applyFill="1" applyBorder="1" applyAlignment="1">
      <alignment horizontal="left" wrapText="1"/>
    </xf>
    <xf numFmtId="0" fontId="5" fillId="0" borderId="10" xfId="0" applyFont="1" applyFill="1" applyBorder="1" applyAlignment="1">
      <alignment horizontal="left" wrapText="1"/>
    </xf>
    <xf numFmtId="0" fontId="5" fillId="0" borderId="13" xfId="0" applyFont="1" applyFill="1" applyBorder="1" applyAlignment="1">
      <alignment horizontal="left" wrapText="1"/>
    </xf>
    <xf numFmtId="0" fontId="5" fillId="0" borderId="10" xfId="0" applyFont="1" applyFill="1" applyBorder="1" applyAlignment="1" applyProtection="1">
      <alignment horizontal="left" wrapText="1"/>
      <protection locked="0"/>
    </xf>
    <xf numFmtId="0" fontId="5" fillId="0" borderId="13" xfId="0" applyFont="1" applyFill="1" applyBorder="1" applyAlignment="1" applyProtection="1">
      <alignment horizontal="left" wrapText="1"/>
      <protection locked="0"/>
    </xf>
    <xf numFmtId="0" fontId="5" fillId="33" borderId="39" xfId="0" applyFont="1" applyFill="1" applyBorder="1" applyAlignment="1" applyProtection="1">
      <alignment horizontal="center" vertical="top" wrapText="1"/>
      <protection locked="0"/>
    </xf>
    <xf numFmtId="0" fontId="5" fillId="33" borderId="39" xfId="0" applyFont="1" applyFill="1" applyBorder="1" applyAlignment="1">
      <alignment horizontal="center" wrapText="1"/>
    </xf>
    <xf numFmtId="0" fontId="16" fillId="33" borderId="20" xfId="0" applyFont="1" applyFill="1" applyBorder="1" applyAlignment="1">
      <alignment horizontal="center" wrapText="1"/>
    </xf>
    <xf numFmtId="0" fontId="5" fillId="33" borderId="29" xfId="0" applyFont="1" applyFill="1" applyBorder="1" applyAlignment="1">
      <alignment horizontal="center" wrapText="1"/>
    </xf>
    <xf numFmtId="49" fontId="4" fillId="35" borderId="10" xfId="0" applyNumberFormat="1" applyFont="1" applyFill="1" applyBorder="1" applyAlignment="1">
      <alignment horizontal="center" wrapText="1"/>
    </xf>
    <xf numFmtId="0" fontId="5" fillId="35" borderId="14" xfId="0" applyFont="1" applyFill="1" applyBorder="1" applyAlignment="1">
      <alignment horizontal="center" wrapText="1"/>
    </xf>
    <xf numFmtId="0" fontId="5" fillId="33" borderId="35" xfId="0" applyFont="1" applyFill="1" applyBorder="1" applyAlignment="1" applyProtection="1">
      <alignment horizontal="center" wrapText="1"/>
      <protection locked="0"/>
    </xf>
    <xf numFmtId="4" fontId="5" fillId="33" borderId="35" xfId="0" applyNumberFormat="1" applyFont="1" applyFill="1" applyBorder="1" applyAlignment="1" applyProtection="1">
      <alignment horizontal="right" wrapText="1"/>
      <protection locked="0"/>
    </xf>
    <xf numFmtId="0" fontId="2" fillId="33" borderId="0" xfId="0" applyFont="1" applyFill="1" applyAlignment="1">
      <alignment horizontal="left"/>
    </xf>
    <xf numFmtId="0" fontId="5" fillId="33" borderId="12" xfId="0" applyFont="1" applyFill="1" applyBorder="1" applyAlignment="1">
      <alignment horizontal="center"/>
    </xf>
    <xf numFmtId="0" fontId="5" fillId="33" borderId="12" xfId="40" applyNumberFormat="1" applyFont="1" applyFill="1" applyBorder="1" applyAlignment="1" applyProtection="1">
      <alignment horizontal="center"/>
      <protection locked="0"/>
    </xf>
    <xf numFmtId="4" fontId="5" fillId="33" borderId="0" xfId="0" applyNumberFormat="1" applyFont="1" applyFill="1" applyAlignment="1">
      <alignment/>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4" fontId="5" fillId="33" borderId="16" xfId="0" applyNumberFormat="1" applyFont="1" applyFill="1" applyBorder="1" applyAlignment="1">
      <alignment vertical="center" wrapText="1"/>
    </xf>
    <xf numFmtId="4" fontId="5" fillId="33" borderId="18" xfId="0" applyNumberFormat="1" applyFont="1" applyFill="1" applyBorder="1" applyAlignment="1">
      <alignment vertical="center" wrapText="1"/>
    </xf>
    <xf numFmtId="0" fontId="4" fillId="0" borderId="14" xfId="0" applyFont="1" applyBorder="1" applyAlignment="1">
      <alignment horizontal="center" wrapText="1"/>
    </xf>
    <xf numFmtId="0" fontId="4" fillId="0" borderId="42" xfId="0" applyFont="1" applyBorder="1" applyAlignment="1">
      <alignment horizontal="center" wrapText="1"/>
    </xf>
    <xf numFmtId="0" fontId="5" fillId="33" borderId="14" xfId="0" applyFont="1" applyFill="1" applyBorder="1" applyAlignment="1">
      <alignment horizontal="center" wrapText="1"/>
    </xf>
    <xf numFmtId="0" fontId="5" fillId="12" borderId="14" xfId="0" applyFont="1" applyFill="1" applyBorder="1" applyAlignment="1">
      <alignment horizontal="center" wrapText="1"/>
    </xf>
    <xf numFmtId="49" fontId="5" fillId="33" borderId="11" xfId="0" applyNumberFormat="1" applyFont="1" applyFill="1" applyBorder="1" applyAlignment="1">
      <alignment horizontal="center"/>
    </xf>
    <xf numFmtId="4" fontId="5" fillId="33" borderId="14" xfId="50" applyNumberFormat="1" applyFont="1" applyFill="1" applyBorder="1" applyAlignment="1" applyProtection="1">
      <alignment horizontal="right" wrapText="1"/>
      <protection locked="0"/>
    </xf>
    <xf numFmtId="4" fontId="5" fillId="33" borderId="12" xfId="0" applyNumberFormat="1" applyFont="1" applyFill="1" applyBorder="1" applyAlignment="1" applyProtection="1">
      <alignment horizontal="right" wrapText="1"/>
      <protection locked="0"/>
    </xf>
    <xf numFmtId="49" fontId="5" fillId="33" borderId="14" xfId="0" applyNumberFormat="1" applyFont="1" applyFill="1" applyBorder="1" applyAlignment="1" applyProtection="1">
      <alignment horizontal="center" wrapText="1"/>
      <protection locked="0"/>
    </xf>
    <xf numFmtId="4" fontId="5" fillId="33" borderId="40" xfId="50" applyNumberFormat="1" applyFont="1" applyFill="1" applyBorder="1" applyAlignment="1" applyProtection="1">
      <alignment horizontal="right" wrapText="1"/>
      <protection locked="0"/>
    </xf>
    <xf numFmtId="1" fontId="5" fillId="33" borderId="13" xfId="0" applyNumberFormat="1" applyFont="1" applyFill="1" applyBorder="1" applyAlignment="1" applyProtection="1">
      <alignment horizontal="center"/>
      <protection locked="0"/>
    </xf>
    <xf numFmtId="0" fontId="5" fillId="0" borderId="14" xfId="0" applyFont="1" applyFill="1" applyBorder="1" applyAlignment="1">
      <alignment horizontal="center" wrapText="1"/>
    </xf>
    <xf numFmtId="0" fontId="5" fillId="33" borderId="35" xfId="0" applyFont="1" applyFill="1" applyBorder="1" applyAlignment="1">
      <alignment horizontal="center" wrapText="1"/>
    </xf>
    <xf numFmtId="0" fontId="5" fillId="33" borderId="40" xfId="0" applyFont="1" applyFill="1" applyBorder="1" applyAlignment="1">
      <alignment horizontal="center" wrapText="1"/>
    </xf>
    <xf numFmtId="0" fontId="6" fillId="0" borderId="0" xfId="0" applyFont="1" applyAlignment="1">
      <alignment vertical="center"/>
    </xf>
    <xf numFmtId="0" fontId="38" fillId="0" borderId="0" xfId="0" applyFont="1" applyAlignment="1">
      <alignment/>
    </xf>
    <xf numFmtId="0" fontId="41" fillId="0" borderId="0" xfId="0" applyFont="1" applyAlignment="1">
      <alignment/>
    </xf>
    <xf numFmtId="0" fontId="15" fillId="0" borderId="44" xfId="0" applyFont="1" applyBorder="1" applyAlignment="1">
      <alignment horizontal="center" wrapText="1"/>
    </xf>
    <xf numFmtId="0" fontId="5" fillId="33" borderId="14" xfId="0" applyFont="1" applyFill="1" applyBorder="1" applyAlignment="1">
      <alignment horizontal="center" wrapText="1"/>
    </xf>
    <xf numFmtId="0" fontId="5" fillId="12" borderId="14" xfId="0" applyFont="1" applyFill="1" applyBorder="1" applyAlignment="1">
      <alignment horizontal="center" wrapText="1"/>
    </xf>
    <xf numFmtId="0" fontId="5" fillId="33" borderId="35" xfId="0" applyFont="1" applyFill="1" applyBorder="1" applyAlignment="1" applyProtection="1">
      <alignment horizontal="center" wrapText="1"/>
      <protection locked="0"/>
    </xf>
    <xf numFmtId="2" fontId="5" fillId="33" borderId="12" xfId="0" applyNumberFormat="1" applyFont="1" applyFill="1" applyBorder="1" applyAlignment="1">
      <alignment horizontal="center"/>
    </xf>
    <xf numFmtId="0" fontId="5" fillId="33" borderId="40" xfId="0" applyFont="1" applyFill="1" applyBorder="1" applyAlignment="1">
      <alignment horizontal="center" wrapText="1"/>
    </xf>
    <xf numFmtId="0" fontId="3" fillId="33" borderId="0" xfId="0" applyFont="1" applyFill="1" applyAlignment="1">
      <alignment/>
    </xf>
    <xf numFmtId="4" fontId="3" fillId="33" borderId="0" xfId="0" applyNumberFormat="1" applyFont="1" applyFill="1" applyAlignment="1">
      <alignment/>
    </xf>
    <xf numFmtId="0" fontId="2" fillId="33" borderId="0" xfId="0" applyFont="1" applyFill="1" applyAlignment="1">
      <alignment/>
    </xf>
    <xf numFmtId="0" fontId="4" fillId="33" borderId="22" xfId="0" applyFont="1" applyFill="1" applyBorder="1" applyAlignment="1">
      <alignment horizontal="center"/>
    </xf>
    <xf numFmtId="0" fontId="4" fillId="33" borderId="23" xfId="0" applyFont="1" applyFill="1" applyBorder="1" applyAlignment="1">
      <alignment horizontal="right" wrapText="1"/>
    </xf>
    <xf numFmtId="1" fontId="4" fillId="33" borderId="23" xfId="0" applyNumberFormat="1" applyFont="1" applyFill="1" applyBorder="1" applyAlignment="1">
      <alignment horizontal="center"/>
    </xf>
    <xf numFmtId="1" fontId="4" fillId="33" borderId="24" xfId="0" applyNumberFormat="1" applyFont="1" applyFill="1" applyBorder="1" applyAlignment="1">
      <alignment horizontal="center"/>
    </xf>
    <xf numFmtId="0" fontId="4" fillId="33" borderId="0" xfId="0" applyFont="1" applyFill="1" applyAlignment="1">
      <alignment/>
    </xf>
    <xf numFmtId="0" fontId="5" fillId="0" borderId="10" xfId="0" applyFont="1" applyBorder="1" applyAlignment="1">
      <alignment horizontal="center" vertical="center" wrapText="1"/>
    </xf>
    <xf numFmtId="4" fontId="4" fillId="33" borderId="10" xfId="0" applyNumberFormat="1" applyFont="1" applyFill="1" applyBorder="1" applyAlignment="1">
      <alignment horizontal="center" vertical="center"/>
    </xf>
    <xf numFmtId="4" fontId="4" fillId="33" borderId="12" xfId="0" applyNumberFormat="1" applyFont="1" applyFill="1" applyBorder="1" applyAlignment="1">
      <alignment horizontal="center" vertical="center"/>
    </xf>
    <xf numFmtId="0" fontId="4" fillId="33" borderId="0" xfId="0" applyFont="1" applyFill="1" applyAlignment="1">
      <alignment vertical="center"/>
    </xf>
    <xf numFmtId="0" fontId="5" fillId="33" borderId="0" xfId="0" applyNumberFormat="1" applyFont="1" applyFill="1" applyAlignment="1">
      <alignment/>
    </xf>
    <xf numFmtId="4" fontId="5" fillId="33" borderId="0" xfId="0" applyNumberFormat="1" applyFont="1" applyFill="1" applyAlignment="1">
      <alignment/>
    </xf>
    <xf numFmtId="0" fontId="3" fillId="33" borderId="0" xfId="0" applyFont="1" applyFill="1" applyAlignment="1">
      <alignment/>
    </xf>
    <xf numFmtId="0" fontId="3" fillId="33" borderId="0" xfId="0" applyFont="1" applyFill="1" applyAlignment="1">
      <alignment horizontal="left"/>
    </xf>
    <xf numFmtId="4" fontId="3" fillId="33" borderId="0" xfId="0" applyNumberFormat="1" applyFont="1" applyFill="1" applyAlignment="1">
      <alignment/>
    </xf>
    <xf numFmtId="0" fontId="5" fillId="33" borderId="0" xfId="0" applyFont="1" applyFill="1" applyAlignment="1">
      <alignment horizontal="center"/>
    </xf>
    <xf numFmtId="0" fontId="5" fillId="33" borderId="0" xfId="0" applyFont="1" applyFill="1" applyAlignment="1">
      <alignment horizontal="left"/>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wrapText="1"/>
    </xf>
    <xf numFmtId="1" fontId="4" fillId="33" borderId="26" xfId="0" applyNumberFormat="1" applyFont="1" applyFill="1" applyBorder="1" applyAlignment="1">
      <alignment horizontal="center" vertical="center"/>
    </xf>
    <xf numFmtId="1" fontId="4" fillId="33" borderId="27" xfId="0" applyNumberFormat="1" applyFont="1" applyFill="1" applyBorder="1" applyAlignment="1">
      <alignment horizontal="center" vertical="center"/>
    </xf>
    <xf numFmtId="0" fontId="4" fillId="33" borderId="0" xfId="0" applyFont="1" applyFill="1" applyAlignment="1">
      <alignment horizontal="center" vertical="center"/>
    </xf>
    <xf numFmtId="0" fontId="5" fillId="0" borderId="10" xfId="0" applyFont="1" applyBorder="1" applyAlignment="1">
      <alignment horizontal="center" vertical="center" wrapText="1"/>
    </xf>
    <xf numFmtId="4" fontId="5" fillId="33" borderId="20" xfId="0" applyNumberFormat="1" applyFont="1" applyFill="1" applyBorder="1" applyAlignment="1">
      <alignment horizontal="right"/>
    </xf>
    <xf numFmtId="4" fontId="4" fillId="33" borderId="29" xfId="0" applyNumberFormat="1" applyFont="1" applyFill="1" applyBorder="1" applyAlignment="1">
      <alignment horizontal="right"/>
    </xf>
    <xf numFmtId="0" fontId="5" fillId="33" borderId="0" xfId="0" applyFont="1" applyFill="1" applyAlignment="1">
      <alignment horizontal="center" vertical="center"/>
    </xf>
    <xf numFmtId="0" fontId="5" fillId="33" borderId="11" xfId="0" applyFont="1" applyFill="1" applyBorder="1" applyAlignment="1" applyProtection="1">
      <alignment horizontal="center"/>
      <protection locked="0"/>
    </xf>
    <xf numFmtId="4" fontId="5" fillId="33" borderId="10" xfId="0" applyNumberFormat="1" applyFont="1" applyFill="1" applyBorder="1" applyAlignment="1">
      <alignment horizontal="right" wrapText="1"/>
    </xf>
    <xf numFmtId="4" fontId="5" fillId="33" borderId="12" xfId="0" applyNumberFormat="1" applyFont="1" applyFill="1" applyBorder="1" applyAlignment="1">
      <alignment horizontal="right"/>
    </xf>
    <xf numFmtId="0" fontId="5" fillId="33" borderId="11" xfId="0" applyFont="1" applyFill="1" applyBorder="1" applyAlignment="1" applyProtection="1" quotePrefix="1">
      <alignment horizontal="center" wrapText="1"/>
      <protection locked="0"/>
    </xf>
    <xf numFmtId="0" fontId="5" fillId="33" borderId="11" xfId="0" applyFont="1" applyFill="1" applyBorder="1" applyAlignment="1" applyProtection="1">
      <alignment horizontal="center" wrapText="1"/>
      <protection locked="0"/>
    </xf>
    <xf numFmtId="0" fontId="5" fillId="33" borderId="0" xfId="0" applyNumberFormat="1" applyFont="1" applyFill="1" applyAlignment="1">
      <alignment/>
    </xf>
    <xf numFmtId="14" fontId="5" fillId="33" borderId="11" xfId="0" applyNumberFormat="1" applyFont="1" applyFill="1" applyBorder="1" applyAlignment="1" applyProtection="1">
      <alignment horizontal="center"/>
      <protection locked="0"/>
    </xf>
    <xf numFmtId="0" fontId="5" fillId="33" borderId="0" xfId="0" applyFont="1" applyFill="1" applyAlignment="1">
      <alignment horizontal="right"/>
    </xf>
    <xf numFmtId="4" fontId="5" fillId="33" borderId="10" xfId="0" applyNumberFormat="1" applyFont="1" applyFill="1" applyBorder="1" applyAlignment="1">
      <alignment/>
    </xf>
    <xf numFmtId="0" fontId="5" fillId="33" borderId="0" xfId="0" applyFont="1" applyFill="1" applyAlignment="1">
      <alignment/>
    </xf>
    <xf numFmtId="4" fontId="5" fillId="33" borderId="0" xfId="0" applyNumberFormat="1" applyFont="1" applyFill="1" applyBorder="1" applyAlignment="1">
      <alignment/>
    </xf>
    <xf numFmtId="0" fontId="5" fillId="33" borderId="0" xfId="0" applyFont="1" applyFill="1" applyBorder="1" applyAlignment="1">
      <alignment/>
    </xf>
    <xf numFmtId="16" fontId="5" fillId="33" borderId="11" xfId="0" applyNumberFormat="1" applyFont="1" applyFill="1" applyBorder="1" applyAlignment="1" applyProtection="1" quotePrefix="1">
      <alignment horizontal="center" wrapText="1"/>
      <protection locked="0"/>
    </xf>
    <xf numFmtId="4" fontId="5" fillId="33" borderId="0" xfId="0" applyNumberFormat="1" applyFont="1" applyFill="1" applyBorder="1" applyAlignment="1">
      <alignment horizontal="center" wrapText="1"/>
    </xf>
    <xf numFmtId="16" fontId="5" fillId="33" borderId="11" xfId="0" applyNumberFormat="1" applyFont="1" applyFill="1" applyBorder="1" applyAlignment="1" applyProtection="1">
      <alignment horizontal="center" wrapText="1"/>
      <protection locked="0"/>
    </xf>
    <xf numFmtId="0" fontId="5" fillId="33" borderId="15" xfId="0" applyFont="1" applyFill="1" applyBorder="1" applyAlignment="1">
      <alignment horizontal="center" wrapText="1"/>
    </xf>
    <xf numFmtId="0" fontId="5" fillId="33" borderId="16" xfId="0" applyFont="1" applyFill="1" applyBorder="1" applyAlignment="1">
      <alignment horizontal="left" wrapText="1"/>
    </xf>
    <xf numFmtId="4" fontId="5" fillId="33" borderId="16" xfId="0" applyNumberFormat="1" applyFont="1" applyFill="1" applyBorder="1" applyAlignment="1">
      <alignment horizontal="right"/>
    </xf>
    <xf numFmtId="4" fontId="5" fillId="33" borderId="16" xfId="0" applyNumberFormat="1" applyFont="1" applyFill="1" applyBorder="1" applyAlignment="1">
      <alignment horizontal="right" wrapText="1"/>
    </xf>
    <xf numFmtId="4" fontId="5" fillId="33" borderId="18" xfId="0" applyNumberFormat="1" applyFont="1" applyFill="1" applyBorder="1" applyAlignment="1">
      <alignment horizontal="right"/>
    </xf>
    <xf numFmtId="16" fontId="5" fillId="33" borderId="0" xfId="0" applyNumberFormat="1" applyFont="1" applyFill="1" applyBorder="1" applyAlignment="1" applyProtection="1">
      <alignment horizontal="center" wrapText="1"/>
      <protection locked="0"/>
    </xf>
    <xf numFmtId="0" fontId="5" fillId="0" borderId="28" xfId="0" applyFont="1" applyBorder="1" applyAlignment="1">
      <alignment horizontal="center" vertical="center" wrapText="1"/>
    </xf>
    <xf numFmtId="0" fontId="5" fillId="0" borderId="20"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vertical="center" wrapText="1"/>
    </xf>
    <xf numFmtId="4" fontId="5" fillId="33" borderId="12" xfId="0" applyNumberFormat="1" applyFont="1" applyFill="1" applyBorder="1" applyAlignment="1" applyProtection="1">
      <alignment horizontal="right" vertical="top" wrapText="1"/>
      <protection locked="0"/>
    </xf>
    <xf numFmtId="0" fontId="6" fillId="33" borderId="11"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52" xfId="0" applyFont="1" applyFill="1" applyBorder="1" applyAlignment="1">
      <alignment horizontal="center" vertical="top" wrapText="1"/>
    </xf>
    <xf numFmtId="0" fontId="6" fillId="33" borderId="28" xfId="0" applyFont="1" applyFill="1" applyBorder="1" applyAlignment="1">
      <alignment horizontal="center" vertical="top" wrapText="1"/>
    </xf>
    <xf numFmtId="0" fontId="6" fillId="33" borderId="29"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10" xfId="0" applyFont="1" applyFill="1" applyBorder="1" applyAlignment="1">
      <alignment horizontal="center" vertical="top" wrapText="1"/>
    </xf>
    <xf numFmtId="4" fontId="5" fillId="33" borderId="14" xfId="50" applyNumberFormat="1" applyFont="1" applyFill="1" applyBorder="1" applyAlignment="1" applyProtection="1">
      <alignment horizontal="right" vertical="top" wrapText="1"/>
      <protection locked="0"/>
    </xf>
    <xf numFmtId="4" fontId="5" fillId="33" borderId="10" xfId="0" applyNumberFormat="1" applyFont="1" applyFill="1" applyBorder="1" applyAlignment="1">
      <alignment horizontal="right" vertical="top" wrapText="1"/>
    </xf>
    <xf numFmtId="4" fontId="5" fillId="33" borderId="12" xfId="0" applyNumberFormat="1" applyFont="1" applyFill="1" applyBorder="1" applyAlignment="1">
      <alignment horizontal="right" vertical="top" wrapText="1"/>
    </xf>
    <xf numFmtId="49" fontId="5" fillId="33" borderId="14"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top" wrapText="1"/>
    </xf>
    <xf numFmtId="49" fontId="5" fillId="33" borderId="12" xfId="0" applyNumberFormat="1" applyFont="1" applyFill="1" applyBorder="1" applyAlignment="1">
      <alignment horizontal="center" vertical="top" wrapText="1"/>
    </xf>
    <xf numFmtId="1" fontId="5" fillId="33" borderId="12" xfId="0" applyNumberFormat="1" applyFont="1" applyFill="1" applyBorder="1" applyAlignment="1" applyProtection="1" quotePrefix="1">
      <alignment horizontal="center" vertical="top" wrapText="1"/>
      <protection locked="0"/>
    </xf>
    <xf numFmtId="49" fontId="5" fillId="33" borderId="12" xfId="0" applyNumberFormat="1" applyFont="1" applyFill="1" applyBorder="1" applyAlignment="1" applyProtection="1">
      <alignment horizontal="center" vertical="top" wrapText="1"/>
      <protection locked="0"/>
    </xf>
    <xf numFmtId="4" fontId="5" fillId="33" borderId="10" xfId="50" applyNumberFormat="1" applyFont="1" applyFill="1" applyBorder="1" applyAlignment="1" applyProtection="1">
      <alignment horizontal="right" vertical="top" wrapText="1"/>
      <protection locked="0"/>
    </xf>
    <xf numFmtId="4" fontId="5" fillId="33" borderId="13" xfId="50" applyNumberFormat="1" applyFont="1" applyFill="1" applyBorder="1" applyAlignment="1" applyProtection="1">
      <alignment horizontal="right" vertical="top" wrapText="1"/>
      <protection locked="0"/>
    </xf>
    <xf numFmtId="4" fontId="5" fillId="33" borderId="42" xfId="50" applyNumberFormat="1" applyFont="1" applyFill="1" applyBorder="1" applyAlignment="1" applyProtection="1">
      <alignment horizontal="right" vertical="top" wrapText="1"/>
      <protection locked="0"/>
    </xf>
    <xf numFmtId="49" fontId="5" fillId="33" borderId="11" xfId="0" applyNumberFormat="1" applyFont="1" applyFill="1" applyBorder="1" applyAlignment="1" applyProtection="1">
      <alignment horizontal="center" vertical="top" wrapText="1"/>
      <protection locked="0"/>
    </xf>
    <xf numFmtId="49" fontId="5" fillId="33" borderId="28" xfId="0" applyNumberFormat="1" applyFont="1" applyFill="1" applyBorder="1" applyAlignment="1">
      <alignment horizontal="center" vertical="top" wrapText="1"/>
    </xf>
    <xf numFmtId="4" fontId="5" fillId="33" borderId="10" xfId="0" applyNumberFormat="1" applyFont="1" applyFill="1" applyBorder="1" applyAlignment="1">
      <alignment vertical="top" wrapText="1"/>
    </xf>
    <xf numFmtId="4" fontId="5" fillId="33" borderId="13" xfId="0" applyNumberFormat="1" applyFont="1" applyFill="1" applyBorder="1" applyAlignment="1">
      <alignment vertical="top" wrapText="1"/>
    </xf>
    <xf numFmtId="4" fontId="5" fillId="33" borderId="43" xfId="0" applyNumberFormat="1" applyFont="1" applyFill="1" applyBorder="1" applyAlignment="1">
      <alignment vertical="top" wrapText="1"/>
    </xf>
    <xf numFmtId="184" fontId="5" fillId="33" borderId="10" xfId="0" applyNumberFormat="1" applyFont="1" applyFill="1" applyBorder="1" applyAlignment="1" applyProtection="1">
      <alignment horizontal="center" vertical="top" wrapText="1"/>
      <protection locked="0"/>
    </xf>
    <xf numFmtId="49" fontId="5" fillId="33" borderId="10" xfId="0" applyNumberFormat="1" applyFont="1" applyFill="1" applyBorder="1" applyAlignment="1" applyProtection="1" quotePrefix="1">
      <alignment horizontal="center" vertical="top" wrapText="1"/>
      <protection locked="0"/>
    </xf>
    <xf numFmtId="0" fontId="5" fillId="33" borderId="10" xfId="0" applyFont="1" applyFill="1" applyBorder="1" applyAlignment="1">
      <alignment horizontal="left" vertical="top" wrapText="1"/>
    </xf>
    <xf numFmtId="0" fontId="5" fillId="33" borderId="13" xfId="0" applyNumberFormat="1" applyFont="1" applyFill="1" applyBorder="1" applyAlignment="1" applyProtection="1">
      <alignment horizontal="center"/>
      <protection locked="0"/>
    </xf>
    <xf numFmtId="3" fontId="5" fillId="33" borderId="10" xfId="0" applyNumberFormat="1" applyFont="1" applyFill="1" applyBorder="1" applyAlignment="1">
      <alignment horizontal="center" vertical="top" wrapText="1"/>
    </xf>
    <xf numFmtId="185" fontId="5" fillId="33" borderId="10" xfId="0" applyNumberFormat="1" applyFont="1" applyFill="1" applyBorder="1" applyAlignment="1">
      <alignment horizontal="center" vertical="top" wrapText="1"/>
    </xf>
    <xf numFmtId="0" fontId="5" fillId="0" borderId="0" xfId="0" applyFont="1" applyAlignment="1">
      <alignment horizontal="center" wrapText="1"/>
    </xf>
    <xf numFmtId="0" fontId="5" fillId="0" borderId="0" xfId="0" applyFont="1" applyFill="1" applyBorder="1" applyAlignment="1">
      <alignment horizontal="center" wrapText="1"/>
    </xf>
    <xf numFmtId="0" fontId="5" fillId="33" borderId="13" xfId="0" applyNumberFormat="1" applyFont="1" applyFill="1" applyBorder="1" applyAlignment="1">
      <alignment horizontal="center"/>
    </xf>
    <xf numFmtId="4" fontId="5" fillId="33" borderId="11" xfId="0" applyNumberFormat="1" applyFont="1" applyFill="1" applyBorder="1" applyAlignment="1">
      <alignment horizontal="right"/>
    </xf>
    <xf numFmtId="4" fontId="5" fillId="33" borderId="13" xfId="0" applyNumberFormat="1" applyFont="1" applyFill="1" applyBorder="1" applyAlignment="1">
      <alignment horizontal="right"/>
    </xf>
    <xf numFmtId="4" fontId="5" fillId="33" borderId="11" xfId="0" applyNumberFormat="1" applyFont="1" applyFill="1" applyBorder="1" applyAlignment="1">
      <alignment horizontal="right" wrapText="1"/>
    </xf>
    <xf numFmtId="4" fontId="5" fillId="33" borderId="13" xfId="0" applyNumberFormat="1" applyFont="1" applyFill="1" applyBorder="1" applyAlignment="1">
      <alignment horizontal="right" wrapText="1"/>
    </xf>
    <xf numFmtId="4" fontId="5" fillId="33" borderId="42" xfId="0" applyNumberFormat="1" applyFont="1" applyFill="1" applyBorder="1" applyAlignment="1">
      <alignment horizontal="right" wrapText="1"/>
    </xf>
    <xf numFmtId="0" fontId="7" fillId="0" borderId="0" xfId="0" applyFont="1" applyAlignment="1">
      <alignment horizontal="left"/>
    </xf>
    <xf numFmtId="0" fontId="7" fillId="0" borderId="0" xfId="0" applyFont="1" applyAlignment="1">
      <alignment horizontal="left"/>
    </xf>
    <xf numFmtId="0" fontId="4" fillId="33" borderId="0" xfId="0" applyFont="1" applyFill="1" applyAlignment="1">
      <alignment horizontal="center"/>
    </xf>
    <xf numFmtId="0" fontId="5" fillId="33" borderId="0" xfId="0" applyFont="1" applyFill="1" applyAlignment="1">
      <alignment horizontal="center"/>
    </xf>
    <xf numFmtId="0" fontId="2" fillId="33" borderId="0" xfId="0" applyFont="1" applyFill="1" applyAlignment="1">
      <alignment horizontal="center"/>
    </xf>
    <xf numFmtId="0" fontId="4" fillId="33" borderId="23" xfId="0" applyFont="1" applyFill="1" applyBorder="1" applyAlignment="1">
      <alignment horizontal="center" vertical="center" wrapText="1"/>
    </xf>
    <xf numFmtId="4" fontId="4" fillId="33" borderId="23"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3"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4" borderId="13" xfId="0" applyFont="1" applyFill="1" applyBorder="1" applyAlignment="1">
      <alignment horizontal="left" wrapText="1"/>
    </xf>
    <xf numFmtId="0" fontId="4" fillId="34" borderId="42" xfId="0" applyFont="1" applyFill="1" applyBorder="1" applyAlignment="1">
      <alignment horizontal="left" wrapText="1"/>
    </xf>
    <xf numFmtId="0" fontId="4" fillId="34" borderId="53" xfId="0" applyFont="1" applyFill="1" applyBorder="1" applyAlignment="1">
      <alignment horizontal="left" wrapText="1"/>
    </xf>
    <xf numFmtId="0" fontId="4" fillId="35" borderId="13" xfId="0" applyFont="1" applyFill="1" applyBorder="1" applyAlignment="1">
      <alignment horizontal="left" wrapText="1"/>
    </xf>
    <xf numFmtId="0" fontId="4" fillId="35" borderId="42" xfId="0" applyFont="1" applyFill="1" applyBorder="1" applyAlignment="1">
      <alignment horizontal="left" wrapText="1"/>
    </xf>
    <xf numFmtId="0" fontId="4" fillId="35" borderId="53" xfId="0" applyFont="1" applyFill="1" applyBorder="1" applyAlignment="1">
      <alignment horizontal="left" wrapText="1"/>
    </xf>
    <xf numFmtId="0" fontId="4" fillId="35" borderId="37" xfId="0" applyFont="1" applyFill="1" applyBorder="1" applyAlignment="1">
      <alignment horizontal="left" wrapText="1"/>
    </xf>
    <xf numFmtId="0" fontId="4" fillId="35" borderId="43" xfId="0" applyFont="1" applyFill="1" applyBorder="1" applyAlignment="1">
      <alignment horizontal="left" wrapText="1"/>
    </xf>
    <xf numFmtId="0" fontId="4" fillId="35" borderId="52" xfId="0" applyFont="1" applyFill="1" applyBorder="1" applyAlignment="1">
      <alignment horizontal="left" wrapText="1"/>
    </xf>
    <xf numFmtId="0" fontId="4" fillId="36" borderId="13" xfId="0" applyFont="1" applyFill="1" applyBorder="1" applyAlignment="1">
      <alignment horizontal="left" wrapText="1"/>
    </xf>
    <xf numFmtId="0" fontId="4" fillId="36" borderId="42" xfId="0" applyFont="1" applyFill="1" applyBorder="1" applyAlignment="1">
      <alignment horizontal="left" wrapText="1"/>
    </xf>
    <xf numFmtId="0" fontId="4" fillId="36" borderId="53" xfId="0" applyFont="1" applyFill="1" applyBorder="1" applyAlignment="1">
      <alignment horizontal="left" wrapText="1"/>
    </xf>
    <xf numFmtId="0" fontId="4" fillId="36" borderId="13" xfId="0" applyFont="1" applyFill="1" applyBorder="1" applyAlignment="1">
      <alignment horizontal="center" wrapText="1"/>
    </xf>
    <xf numFmtId="0" fontId="4" fillId="36" borderId="42" xfId="0" applyFont="1" applyFill="1" applyBorder="1" applyAlignment="1">
      <alignment horizontal="center" wrapText="1"/>
    </xf>
    <xf numFmtId="0" fontId="4" fillId="36" borderId="53" xfId="0" applyFont="1" applyFill="1" applyBorder="1" applyAlignment="1">
      <alignment horizontal="center" wrapText="1"/>
    </xf>
    <xf numFmtId="0" fontId="4" fillId="35" borderId="10" xfId="0" applyFont="1" applyFill="1" applyBorder="1" applyAlignment="1">
      <alignment horizontal="left" wrapText="1"/>
    </xf>
    <xf numFmtId="0" fontId="4" fillId="35" borderId="12" xfId="0" applyFont="1" applyFill="1" applyBorder="1" applyAlignment="1">
      <alignment horizontal="left" wrapText="1"/>
    </xf>
    <xf numFmtId="0" fontId="4" fillId="34" borderId="13" xfId="0" applyFont="1" applyFill="1" applyBorder="1" applyAlignment="1">
      <alignment horizontal="center" wrapText="1"/>
    </xf>
    <xf numFmtId="0" fontId="4" fillId="34" borderId="42" xfId="0" applyFont="1" applyFill="1" applyBorder="1" applyAlignment="1">
      <alignment horizontal="center" wrapText="1"/>
    </xf>
    <xf numFmtId="0" fontId="4" fillId="34" borderId="53" xfId="0" applyFont="1" applyFill="1" applyBorder="1" applyAlignment="1">
      <alignment horizontal="center" wrapText="1"/>
    </xf>
    <xf numFmtId="0" fontId="2" fillId="0" borderId="0" xfId="0" applyFont="1" applyAlignment="1">
      <alignment horizontal="left" wrapText="1"/>
    </xf>
    <xf numFmtId="0" fontId="2" fillId="0" borderId="0" xfId="0" applyFont="1" applyAlignment="1">
      <alignment horizontal="center" wrapText="1"/>
    </xf>
    <xf numFmtId="0" fontId="4" fillId="0" borderId="54" xfId="0" applyFont="1" applyBorder="1" applyAlignment="1">
      <alignment horizontal="center" wrapText="1"/>
    </xf>
    <xf numFmtId="0" fontId="4" fillId="0" borderId="55" xfId="0" applyFont="1" applyBorder="1" applyAlignment="1">
      <alignment horizontal="center" wrapText="1"/>
    </xf>
    <xf numFmtId="0" fontId="4" fillId="0" borderId="56" xfId="0" applyFont="1" applyBorder="1" applyAlignment="1">
      <alignment horizontal="center" wrapText="1"/>
    </xf>
    <xf numFmtId="0" fontId="6" fillId="0" borderId="0" xfId="0" applyFont="1" applyFill="1" applyBorder="1" applyAlignment="1">
      <alignment horizontal="left" vertical="top" wrapText="1"/>
    </xf>
    <xf numFmtId="0" fontId="5" fillId="0" borderId="0" xfId="0" applyFont="1" applyAlignment="1">
      <alignment horizontal="left" wrapText="1"/>
    </xf>
    <xf numFmtId="0" fontId="5" fillId="0" borderId="0" xfId="0" applyFont="1" applyFill="1" applyAlignment="1">
      <alignment horizontal="right" wrapText="1"/>
    </xf>
    <xf numFmtId="0" fontId="4" fillId="35" borderId="13" xfId="0" applyFont="1" applyFill="1" applyBorder="1" applyAlignment="1">
      <alignment horizontal="left" wrapText="1"/>
    </xf>
    <xf numFmtId="0" fontId="4" fillId="35" borderId="42" xfId="0" applyFont="1" applyFill="1" applyBorder="1" applyAlignment="1">
      <alignment horizontal="left" wrapText="1"/>
    </xf>
    <xf numFmtId="0" fontId="4" fillId="35" borderId="53" xfId="0" applyFont="1" applyFill="1" applyBorder="1" applyAlignment="1">
      <alignment horizontal="left" wrapText="1"/>
    </xf>
    <xf numFmtId="0" fontId="4" fillId="35" borderId="37" xfId="0" applyFont="1" applyFill="1" applyBorder="1" applyAlignment="1">
      <alignment horizontal="left" wrapText="1"/>
    </xf>
    <xf numFmtId="0" fontId="4" fillId="35" borderId="43" xfId="0" applyFont="1" applyFill="1" applyBorder="1" applyAlignment="1">
      <alignment horizontal="left" wrapText="1"/>
    </xf>
    <xf numFmtId="0" fontId="4" fillId="35" borderId="52" xfId="0" applyFont="1" applyFill="1" applyBorder="1" applyAlignment="1">
      <alignment horizontal="left" wrapText="1"/>
    </xf>
    <xf numFmtId="0" fontId="4" fillId="39" borderId="13" xfId="0" applyFont="1" applyFill="1" applyBorder="1" applyAlignment="1">
      <alignment horizontal="left" wrapText="1"/>
    </xf>
    <xf numFmtId="0" fontId="4" fillId="39" borderId="42" xfId="0" applyFont="1" applyFill="1" applyBorder="1" applyAlignment="1">
      <alignment horizontal="left" wrapText="1"/>
    </xf>
    <xf numFmtId="0" fontId="4" fillId="39" borderId="53" xfId="0" applyFont="1" applyFill="1" applyBorder="1" applyAlignment="1">
      <alignment horizontal="left" wrapText="1"/>
    </xf>
    <xf numFmtId="0" fontId="4" fillId="34" borderId="13" xfId="0" applyFont="1" applyFill="1" applyBorder="1" applyAlignment="1">
      <alignment horizontal="left" wrapText="1"/>
    </xf>
    <xf numFmtId="0" fontId="4" fillId="34" borderId="42" xfId="0" applyFont="1" applyFill="1" applyBorder="1" applyAlignment="1">
      <alignment horizontal="left" wrapText="1"/>
    </xf>
    <xf numFmtId="0" fontId="4" fillId="34" borderId="53" xfId="0" applyFont="1" applyFill="1" applyBorder="1" applyAlignment="1">
      <alignment horizontal="left" wrapText="1"/>
    </xf>
    <xf numFmtId="0" fontId="4" fillId="35" borderId="13" xfId="0" applyFont="1" applyFill="1" applyBorder="1" applyAlignment="1">
      <alignment wrapText="1"/>
    </xf>
    <xf numFmtId="0" fontId="4" fillId="35" borderId="42" xfId="0" applyFont="1" applyFill="1" applyBorder="1" applyAlignment="1">
      <alignment wrapText="1"/>
    </xf>
    <xf numFmtId="0" fontId="4" fillId="35" borderId="53" xfId="0" applyFont="1" applyFill="1" applyBorder="1" applyAlignment="1">
      <alignment wrapText="1"/>
    </xf>
    <xf numFmtId="0" fontId="4" fillId="39" borderId="13" xfId="0" applyFont="1" applyFill="1" applyBorder="1" applyAlignment="1">
      <alignment wrapText="1"/>
    </xf>
    <xf numFmtId="0" fontId="4" fillId="39" borderId="42" xfId="0" applyFont="1" applyFill="1" applyBorder="1" applyAlignment="1">
      <alignment wrapText="1"/>
    </xf>
    <xf numFmtId="0" fontId="4" fillId="39" borderId="53" xfId="0" applyFont="1" applyFill="1" applyBorder="1" applyAlignment="1">
      <alignment wrapText="1"/>
    </xf>
    <xf numFmtId="0" fontId="2" fillId="0" borderId="0" xfId="0" applyFont="1" applyAlignment="1">
      <alignment horizontal="center"/>
    </xf>
    <xf numFmtId="0" fontId="2" fillId="0" borderId="0" xfId="0" applyFont="1" applyAlignment="1">
      <alignment horizontal="left"/>
    </xf>
    <xf numFmtId="0" fontId="7" fillId="0" borderId="0" xfId="0" applyFont="1" applyAlignment="1">
      <alignment horizontal="left"/>
    </xf>
    <xf numFmtId="0" fontId="4" fillId="0" borderId="57" xfId="0" applyFont="1" applyBorder="1" applyAlignment="1">
      <alignment horizontal="center"/>
    </xf>
    <xf numFmtId="0" fontId="4" fillId="0" borderId="58" xfId="0" applyFont="1" applyBorder="1" applyAlignment="1">
      <alignment horizontal="center"/>
    </xf>
    <xf numFmtId="0" fontId="4" fillId="0" borderId="59" xfId="0" applyFont="1" applyBorder="1" applyAlignment="1">
      <alignment horizontal="center"/>
    </xf>
    <xf numFmtId="0" fontId="5" fillId="0"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0" fontId="11" fillId="33" borderId="0" xfId="0" applyFont="1" applyFill="1" applyAlignment="1">
      <alignment horizontal="left"/>
    </xf>
    <xf numFmtId="0" fontId="2" fillId="33" borderId="0" xfId="0" applyFont="1" applyFill="1" applyAlignment="1">
      <alignment horizontal="center"/>
    </xf>
    <xf numFmtId="0" fontId="5" fillId="33" borderId="0" xfId="0" applyFont="1" applyFill="1" applyBorder="1" applyAlignment="1">
      <alignment horizontal="center"/>
    </xf>
    <xf numFmtId="0" fontId="2" fillId="33" borderId="0" xfId="0" applyFont="1" applyFill="1" applyAlignment="1">
      <alignment horizontal="left" wrapText="1"/>
    </xf>
    <xf numFmtId="0" fontId="4" fillId="33" borderId="60" xfId="0" applyFont="1" applyFill="1" applyBorder="1" applyAlignment="1">
      <alignment horizontal="center" wrapText="1"/>
    </xf>
    <xf numFmtId="0" fontId="4" fillId="33" borderId="0" xfId="0" applyFont="1" applyFill="1" applyAlignment="1">
      <alignment horizontal="center"/>
    </xf>
    <xf numFmtId="0" fontId="5" fillId="33" borderId="0" xfId="0" applyFont="1" applyFill="1" applyAlignment="1">
      <alignment horizontal="center"/>
    </xf>
    <xf numFmtId="0" fontId="2" fillId="33" borderId="0" xfId="0" applyFont="1" applyFill="1" applyAlignment="1">
      <alignment horizontal="left" wrapText="1"/>
    </xf>
    <xf numFmtId="0" fontId="5" fillId="33" borderId="60" xfId="0" applyFont="1" applyFill="1" applyBorder="1" applyAlignment="1">
      <alignment horizontal="center" vertical="center" wrapText="1"/>
    </xf>
    <xf numFmtId="0" fontId="5" fillId="33" borderId="12" xfId="0" applyNumberFormat="1" applyFont="1" applyFill="1" applyBorder="1" applyAlignment="1">
      <alignment horizontal="center" wrapText="1"/>
    </xf>
    <xf numFmtId="1" fontId="6" fillId="33" borderId="13" xfId="0" applyNumberFormat="1" applyFont="1" applyFill="1" applyBorder="1" applyAlignment="1" applyProtection="1">
      <alignment horizontal="center"/>
      <protection locked="0"/>
    </xf>
  </cellXfs>
  <cellStyles count="5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Excel Built-in Normal" xfId="40"/>
    <cellStyle name="Geras" xfId="41"/>
    <cellStyle name="Hyperlink" xfId="42"/>
    <cellStyle name="Įprastas 2" xfId="43"/>
    <cellStyle name="Įprastas 3" xfId="44"/>
    <cellStyle name="Įspėjimo tekstas" xfId="45"/>
    <cellStyle name="Išvestis" xfId="46"/>
    <cellStyle name="Įvestis" xfId="47"/>
    <cellStyle name="Comma" xfId="48"/>
    <cellStyle name="Comma [0]" xfId="49"/>
    <cellStyle name="Kablelis 2" xfId="50"/>
    <cellStyle name="Kablelis 2 2" xfId="51"/>
    <cellStyle name="Kablelis 3" xfId="52"/>
    <cellStyle name="Neutralus" xfId="53"/>
    <cellStyle name="Paryškinimas 1" xfId="54"/>
    <cellStyle name="Paryškinimas 2" xfId="55"/>
    <cellStyle name="Paryškinimas 3" xfId="56"/>
    <cellStyle name="Paryškinimas 4" xfId="57"/>
    <cellStyle name="Paryškinimas 5" xfId="58"/>
    <cellStyle name="Paryškinimas 6" xfId="59"/>
    <cellStyle name="Pastaba" xfId="60"/>
    <cellStyle name="Pavadinimas" xfId="61"/>
    <cellStyle name="Percent" xfId="62"/>
    <cellStyle name="Skaičiavimas" xfId="63"/>
    <cellStyle name="Suma" xfId="64"/>
    <cellStyle name="Susietas langelis" xfId="65"/>
    <cellStyle name="Tikrinimo langelis" xfId="66"/>
    <cellStyle name="Currency" xfId="67"/>
    <cellStyle name="Currency [0]" xfId="68"/>
  </cellStyles>
  <dxfs count="594">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i val="0"/>
        <sz val="11"/>
        <color indexed="8"/>
      </font>
      <fill>
        <patternFill patternType="solid">
          <fgColor indexed="26"/>
          <bgColor indexed="43"/>
        </patternFill>
      </fill>
    </dxf>
    <dxf>
      <font>
        <b val="0"/>
        <i val="0"/>
        <sz val="11"/>
        <color indexed="17"/>
      </font>
      <fill>
        <patternFill patternType="solid">
          <fgColor indexed="41"/>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i val="0"/>
        <sz val="11"/>
        <color indexed="8"/>
      </font>
      <fill>
        <patternFill patternType="solid">
          <fgColor indexed="26"/>
          <bgColor indexed="43"/>
        </patternFill>
      </fill>
    </dxf>
    <dxf>
      <font>
        <b val="0"/>
        <i val="0"/>
        <sz val="11"/>
        <color indexed="17"/>
      </font>
      <fill>
        <patternFill patternType="solid">
          <fgColor indexed="41"/>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sz val="11"/>
        <color indexed="63"/>
      </font>
      <fill>
        <patternFill patternType="solid">
          <fgColor indexed="40"/>
          <bgColor indexed="49"/>
        </patternFill>
      </fill>
    </dxf>
    <dxf>
      <font>
        <b val="0"/>
        <sz val="11"/>
        <color indexed="8"/>
      </font>
      <fill>
        <patternFill patternType="solid">
          <fgColor indexed="26"/>
          <bgColor indexed="43"/>
        </patternFill>
      </fill>
    </dxf>
    <dxf>
      <font>
        <b val="0"/>
        <sz val="11"/>
        <color indexed="17"/>
      </font>
      <fill>
        <patternFill patternType="solid">
          <fgColor indexed="27"/>
          <bgColor indexed="42"/>
        </patternFill>
      </fill>
    </dxf>
    <dxf>
      <font>
        <b/>
        <i/>
        <color theme="3" tint="-0.24993999302387238"/>
      </font>
      <fill>
        <patternFill>
          <bgColor theme="8" tint="0.3999499976634979"/>
        </patternFill>
      </fill>
    </dxf>
    <dxf>
      <font>
        <color theme="1"/>
      </font>
      <fill>
        <patternFill>
          <bgColor theme="7" tint="0.3999499976634979"/>
        </patternFill>
      </fill>
    </dxf>
    <dxf>
      <font>
        <color rgb="FF006100"/>
      </font>
      <fill>
        <patternFill>
          <bgColor rgb="FFC6EFCE"/>
        </patternFill>
      </fill>
    </dxf>
    <dxf>
      <font>
        <color rgb="FF006100"/>
      </font>
      <fill>
        <patternFill>
          <bgColor rgb="FFC6EFCE"/>
        </patternFill>
      </fill>
      <border/>
    </dxf>
    <dxf>
      <font>
        <color theme="1"/>
      </font>
      <fill>
        <patternFill>
          <bgColor theme="7" tint="0.3999499976634979"/>
        </patternFill>
      </fill>
      <border/>
    </dxf>
    <dxf>
      <font>
        <b/>
        <i/>
        <color theme="3" tint="-0.24993999302387238"/>
      </font>
      <fill>
        <patternFill>
          <bgColor theme="8" tint="0.3999499976634979"/>
        </patternFill>
      </fill>
      <border/>
    </dxf>
    <dxf>
      <font>
        <b val="0"/>
        <sz val="11"/>
        <color rgb="FF008000"/>
      </font>
      <fill>
        <patternFill patternType="solid">
          <fgColor rgb="FFCCFFFF"/>
          <bgColor rgb="FFCCFFCC"/>
        </patternFill>
      </fill>
      <border/>
    </dxf>
    <dxf>
      <font>
        <b val="0"/>
        <sz val="11"/>
        <color rgb="FF000000"/>
      </font>
      <fill>
        <patternFill patternType="solid">
          <fgColor rgb="FFFFFFCC"/>
          <bgColor rgb="FFFFFF99"/>
        </patternFill>
      </fill>
      <border/>
    </dxf>
    <dxf>
      <font>
        <b/>
        <i/>
        <sz val="11"/>
        <color rgb="FF333333"/>
      </font>
      <fill>
        <patternFill patternType="solid">
          <fgColor rgb="FF00CCFF"/>
          <bgColor rgb="FF33CC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80"/>
  <sheetViews>
    <sheetView tabSelected="1" view="pageBreakPreview" zoomScale="80" zoomScaleNormal="65" zoomScaleSheetLayoutView="80" workbookViewId="0" topLeftCell="A1">
      <selection activeCell="L22" sqref="L22"/>
    </sheetView>
  </sheetViews>
  <sheetFormatPr defaultColWidth="9.140625" defaultRowHeight="15"/>
  <cols>
    <col min="1" max="1" width="7.140625" style="365" customWidth="1"/>
    <col min="2" max="2" width="38.7109375" style="364" customWidth="1"/>
    <col min="3" max="3" width="7.00390625" style="364" customWidth="1"/>
    <col min="4" max="4" width="8.28125" style="364" customWidth="1"/>
    <col min="5" max="5" width="6.8515625" style="364" customWidth="1"/>
    <col min="6" max="6" width="8.28125" style="364" customWidth="1"/>
    <col min="7" max="9" width="13.140625" style="364" customWidth="1"/>
    <col min="10" max="10" width="13.421875" style="364" customWidth="1"/>
    <col min="11" max="11" width="13.57421875" style="364" bestFit="1" customWidth="1"/>
    <col min="12" max="13" width="13.421875" style="364" customWidth="1"/>
    <col min="14" max="14" width="13.7109375" style="364" customWidth="1"/>
    <col min="15" max="15" width="13.28125" style="364" customWidth="1"/>
    <col min="16" max="16" width="14.140625" style="364" customWidth="1"/>
    <col min="17" max="17" width="14.8515625" style="364" bestFit="1" customWidth="1"/>
    <col min="18" max="18" width="14.7109375" style="364" customWidth="1"/>
    <col min="19" max="19" width="12.140625" style="364" customWidth="1"/>
    <col min="20" max="20" width="14.8515625" style="364" customWidth="1"/>
    <col min="21" max="16384" width="9.140625" style="364" customWidth="1"/>
  </cols>
  <sheetData>
    <row r="1" spans="1:3" ht="12.75">
      <c r="A1" s="702" t="s">
        <v>1240</v>
      </c>
      <c r="B1" s="703"/>
      <c r="C1" s="703"/>
    </row>
    <row r="2" spans="1:18" ht="15" customHeight="1">
      <c r="A2" s="706" t="s">
        <v>623</v>
      </c>
      <c r="B2" s="706"/>
      <c r="C2" s="706"/>
      <c r="D2" s="706"/>
      <c r="E2" s="706"/>
      <c r="F2" s="706"/>
      <c r="G2" s="706"/>
      <c r="H2" s="706"/>
      <c r="I2" s="706"/>
      <c r="J2" s="706"/>
      <c r="K2" s="706"/>
      <c r="L2" s="706"/>
      <c r="M2" s="706"/>
      <c r="N2" s="706"/>
      <c r="O2" s="706"/>
      <c r="P2" s="706"/>
      <c r="Q2" s="706"/>
      <c r="R2" s="706"/>
    </row>
    <row r="3" ht="13.5" customHeight="1"/>
    <row r="4" spans="1:8" s="368" customFormat="1" ht="15.75" customHeight="1">
      <c r="A4" s="366" t="s">
        <v>624</v>
      </c>
      <c r="B4" s="366"/>
      <c r="C4" s="366"/>
      <c r="D4" s="366"/>
      <c r="E4" s="366"/>
      <c r="F4" s="366"/>
      <c r="G4" s="367"/>
      <c r="H4" s="367"/>
    </row>
    <row r="5" ht="8.25" customHeight="1" thickBot="1"/>
    <row r="6" spans="1:18" s="365" customFormat="1" ht="40.5" customHeight="1">
      <c r="A6" s="369"/>
      <c r="B6" s="370"/>
      <c r="C6" s="707" t="s">
        <v>105</v>
      </c>
      <c r="D6" s="707"/>
      <c r="E6" s="708" t="s">
        <v>91</v>
      </c>
      <c r="F6" s="708"/>
      <c r="G6" s="708" t="s">
        <v>92</v>
      </c>
      <c r="H6" s="708"/>
      <c r="I6" s="708" t="s">
        <v>93</v>
      </c>
      <c r="J6" s="708"/>
      <c r="K6" s="708" t="s">
        <v>94</v>
      </c>
      <c r="L6" s="708"/>
      <c r="M6" s="708" t="s">
        <v>95</v>
      </c>
      <c r="N6" s="708"/>
      <c r="O6" s="708" t="s">
        <v>96</v>
      </c>
      <c r="P6" s="708"/>
      <c r="Q6" s="708" t="s">
        <v>97</v>
      </c>
      <c r="R6" s="709"/>
    </row>
    <row r="7" spans="1:18" s="365" customFormat="1" ht="31.5" customHeight="1">
      <c r="A7" s="371" t="s">
        <v>0</v>
      </c>
      <c r="B7" s="372" t="s">
        <v>98</v>
      </c>
      <c r="C7" s="373" t="s">
        <v>99</v>
      </c>
      <c r="D7" s="373" t="s">
        <v>11</v>
      </c>
      <c r="E7" s="373" t="s">
        <v>99</v>
      </c>
      <c r="F7" s="373" t="s">
        <v>11</v>
      </c>
      <c r="G7" s="373" t="s">
        <v>99</v>
      </c>
      <c r="H7" s="373" t="s">
        <v>11</v>
      </c>
      <c r="I7" s="373" t="s">
        <v>99</v>
      </c>
      <c r="J7" s="373" t="s">
        <v>11</v>
      </c>
      <c r="K7" s="373" t="s">
        <v>99</v>
      </c>
      <c r="L7" s="373" t="s">
        <v>11</v>
      </c>
      <c r="M7" s="373" t="s">
        <v>99</v>
      </c>
      <c r="N7" s="373" t="s">
        <v>11</v>
      </c>
      <c r="O7" s="373" t="s">
        <v>99</v>
      </c>
      <c r="P7" s="373" t="s">
        <v>11</v>
      </c>
      <c r="Q7" s="373" t="s">
        <v>99</v>
      </c>
      <c r="R7" s="374" t="s">
        <v>11</v>
      </c>
    </row>
    <row r="8" spans="1:18" ht="12.75" customHeight="1">
      <c r="A8" s="375"/>
      <c r="B8" s="376"/>
      <c r="C8" s="377"/>
      <c r="D8" s="377"/>
      <c r="E8" s="378"/>
      <c r="F8" s="378"/>
      <c r="G8" s="378"/>
      <c r="H8" s="378"/>
      <c r="I8" s="378"/>
      <c r="J8" s="378"/>
      <c r="K8" s="378"/>
      <c r="L8" s="378"/>
      <c r="M8" s="378"/>
      <c r="N8" s="378"/>
      <c r="O8" s="378"/>
      <c r="P8" s="378"/>
      <c r="Q8" s="378"/>
      <c r="R8" s="379"/>
    </row>
    <row r="9" spans="1:18" ht="27.75" customHeight="1">
      <c r="A9" s="380" t="s">
        <v>131</v>
      </c>
      <c r="B9" s="381" t="s">
        <v>124</v>
      </c>
      <c r="C9" s="382"/>
      <c r="D9" s="382"/>
      <c r="E9" s="383"/>
      <c r="F9" s="383"/>
      <c r="G9" s="383"/>
      <c r="H9" s="383"/>
      <c r="I9" s="383"/>
      <c r="J9" s="383"/>
      <c r="K9" s="383"/>
      <c r="L9" s="383"/>
      <c r="M9" s="383"/>
      <c r="N9" s="383"/>
      <c r="O9" s="383"/>
      <c r="P9" s="383"/>
      <c r="Q9" s="383"/>
      <c r="R9" s="384"/>
    </row>
    <row r="10" spans="1:18" ht="27.75" customHeight="1">
      <c r="A10" s="385" t="s">
        <v>15</v>
      </c>
      <c r="B10" s="386" t="s">
        <v>125</v>
      </c>
      <c r="C10" s="387"/>
      <c r="D10" s="387"/>
      <c r="E10" s="388"/>
      <c r="F10" s="388"/>
      <c r="G10" s="388"/>
      <c r="H10" s="388"/>
      <c r="I10" s="388"/>
      <c r="J10" s="388"/>
      <c r="K10" s="388"/>
      <c r="L10" s="388"/>
      <c r="M10" s="388"/>
      <c r="N10" s="388"/>
      <c r="O10" s="388"/>
      <c r="P10" s="388"/>
      <c r="Q10" s="388"/>
      <c r="R10" s="389"/>
    </row>
    <row r="11" spans="1:18" ht="27.75" customHeight="1">
      <c r="A11" s="390" t="s">
        <v>132</v>
      </c>
      <c r="B11" s="391" t="s">
        <v>127</v>
      </c>
      <c r="C11" s="378"/>
      <c r="D11" s="378"/>
      <c r="E11" s="378"/>
      <c r="F11" s="378"/>
      <c r="G11" s="378"/>
      <c r="H11" s="378"/>
      <c r="I11" s="378">
        <v>1013838.1</v>
      </c>
      <c r="J11" s="378">
        <v>861762.5</v>
      </c>
      <c r="K11" s="378">
        <v>1013838.22</v>
      </c>
      <c r="L11" s="378">
        <v>861762.5</v>
      </c>
      <c r="M11" s="378">
        <v>2470321.85</v>
      </c>
      <c r="N11" s="378">
        <v>1995620.81</v>
      </c>
      <c r="O11" s="378">
        <v>2008149.33</v>
      </c>
      <c r="P11" s="378">
        <v>1813292.72</v>
      </c>
      <c r="Q11" s="378">
        <v>6506147.5</v>
      </c>
      <c r="R11" s="379">
        <v>5532438.53</v>
      </c>
    </row>
    <row r="12" spans="1:18" ht="27.75" customHeight="1">
      <c r="A12" s="390" t="s">
        <v>133</v>
      </c>
      <c r="B12" s="391" t="s">
        <v>126</v>
      </c>
      <c r="C12" s="392"/>
      <c r="D12" s="392"/>
      <c r="E12" s="378"/>
      <c r="F12" s="378"/>
      <c r="G12" s="378"/>
      <c r="H12" s="378"/>
      <c r="I12" s="378">
        <v>1011968.08</v>
      </c>
      <c r="J12" s="378">
        <v>615882.6</v>
      </c>
      <c r="K12" s="378">
        <v>817951.64</v>
      </c>
      <c r="L12" s="378">
        <v>398272.8</v>
      </c>
      <c r="M12" s="378">
        <v>617951.64</v>
      </c>
      <c r="N12" s="378">
        <v>398272.8</v>
      </c>
      <c r="O12" s="378">
        <v>617951.64</v>
      </c>
      <c r="P12" s="378">
        <v>398272.8</v>
      </c>
      <c r="Q12" s="404">
        <v>3065823</v>
      </c>
      <c r="R12" s="379">
        <f>SUM(D12,F12,H12,J12,L12,N12,P12)</f>
        <v>1810701</v>
      </c>
    </row>
    <row r="13" spans="1:18" ht="29.25" customHeight="1">
      <c r="A13" s="390" t="s">
        <v>134</v>
      </c>
      <c r="B13" s="391" t="s">
        <v>128</v>
      </c>
      <c r="C13" s="392"/>
      <c r="D13" s="392"/>
      <c r="E13" s="378"/>
      <c r="F13" s="378"/>
      <c r="G13" s="378"/>
      <c r="H13" s="378"/>
      <c r="I13" s="378">
        <v>1209394.66</v>
      </c>
      <c r="J13" s="378">
        <v>648538.63</v>
      </c>
      <c r="K13" s="378">
        <v>1627565.1</v>
      </c>
      <c r="L13" s="378">
        <v>1003984.54</v>
      </c>
      <c r="M13" s="378">
        <v>1627565.1</v>
      </c>
      <c r="N13" s="378">
        <v>1003984.54</v>
      </c>
      <c r="O13" s="378">
        <v>1627565.1</v>
      </c>
      <c r="P13" s="378">
        <v>1003984.53</v>
      </c>
      <c r="Q13" s="378">
        <v>6092089.96</v>
      </c>
      <c r="R13" s="379">
        <v>3660492.24</v>
      </c>
    </row>
    <row r="14" spans="1:18" ht="21" customHeight="1">
      <c r="A14" s="385" t="s">
        <v>135</v>
      </c>
      <c r="B14" s="386" t="s">
        <v>129</v>
      </c>
      <c r="C14" s="388"/>
      <c r="D14" s="388"/>
      <c r="E14" s="388"/>
      <c r="F14" s="388"/>
      <c r="G14" s="388"/>
      <c r="H14" s="388"/>
      <c r="I14" s="388"/>
      <c r="J14" s="388"/>
      <c r="K14" s="388"/>
      <c r="L14" s="388"/>
      <c r="M14" s="388"/>
      <c r="N14" s="388"/>
      <c r="O14" s="388"/>
      <c r="P14" s="388"/>
      <c r="Q14" s="388"/>
      <c r="R14" s="389"/>
    </row>
    <row r="15" spans="1:18" ht="27.75" customHeight="1">
      <c r="A15" s="390" t="s">
        <v>130</v>
      </c>
      <c r="B15" s="391" t="s">
        <v>136</v>
      </c>
      <c r="C15" s="378"/>
      <c r="D15" s="378"/>
      <c r="E15" s="378"/>
      <c r="F15" s="378"/>
      <c r="G15" s="378"/>
      <c r="H15" s="378"/>
      <c r="I15" s="378">
        <v>68146</v>
      </c>
      <c r="J15" s="378">
        <v>57924</v>
      </c>
      <c r="K15" s="378">
        <v>204438</v>
      </c>
      <c r="L15" s="378">
        <v>173772</v>
      </c>
      <c r="M15" s="378">
        <v>68145.41</v>
      </c>
      <c r="N15" s="378">
        <v>57924</v>
      </c>
      <c r="O15" s="378"/>
      <c r="P15" s="378"/>
      <c r="Q15" s="378">
        <v>340729.41</v>
      </c>
      <c r="R15" s="379">
        <f>SUM(D15,F15,H15,J15,L15,N15,P15)</f>
        <v>289620</v>
      </c>
    </row>
    <row r="16" spans="1:18" s="393" customFormat="1" ht="51" customHeight="1">
      <c r="A16" s="385" t="s">
        <v>137</v>
      </c>
      <c r="B16" s="386" t="s">
        <v>138</v>
      </c>
      <c r="C16" s="388"/>
      <c r="D16" s="388"/>
      <c r="E16" s="388"/>
      <c r="F16" s="388"/>
      <c r="G16" s="388"/>
      <c r="H16" s="388"/>
      <c r="I16" s="388"/>
      <c r="J16" s="388"/>
      <c r="K16" s="388"/>
      <c r="L16" s="388"/>
      <c r="M16" s="388"/>
      <c r="N16" s="388"/>
      <c r="O16" s="388"/>
      <c r="P16" s="388"/>
      <c r="Q16" s="388"/>
      <c r="R16" s="389"/>
    </row>
    <row r="17" spans="1:20" ht="25.5" customHeight="1">
      <c r="A17" s="390" t="s">
        <v>139</v>
      </c>
      <c r="B17" s="391" t="s">
        <v>140</v>
      </c>
      <c r="C17" s="378"/>
      <c r="D17" s="378"/>
      <c r="E17" s="378"/>
      <c r="F17" s="378"/>
      <c r="G17" s="378">
        <v>10120188.88</v>
      </c>
      <c r="H17" s="378">
        <v>5063890</v>
      </c>
      <c r="I17" s="378">
        <v>16764148.16</v>
      </c>
      <c r="J17" s="378">
        <v>10902479.68</v>
      </c>
      <c r="K17" s="378">
        <v>7764442.12</v>
      </c>
      <c r="L17" s="378">
        <v>5851239.84</v>
      </c>
      <c r="M17" s="378">
        <v>7764442.12</v>
      </c>
      <c r="N17" s="378">
        <v>5951439.84</v>
      </c>
      <c r="O17" s="378">
        <v>854378.67</v>
      </c>
      <c r="P17" s="378">
        <v>799800</v>
      </c>
      <c r="Q17" s="67">
        <v>43267599.95</v>
      </c>
      <c r="R17" s="412">
        <v>28568849.36</v>
      </c>
      <c r="S17" s="404"/>
      <c r="T17" s="404"/>
    </row>
    <row r="18" spans="1:18" s="393" customFormat="1" ht="27.75" customHeight="1">
      <c r="A18" s="385" t="s">
        <v>141</v>
      </c>
      <c r="B18" s="386" t="s">
        <v>142</v>
      </c>
      <c r="C18" s="388"/>
      <c r="D18" s="388"/>
      <c r="E18" s="388"/>
      <c r="F18" s="388"/>
      <c r="G18" s="388"/>
      <c r="H18" s="388"/>
      <c r="I18" s="388"/>
      <c r="J18" s="388"/>
      <c r="K18" s="388"/>
      <c r="L18" s="388"/>
      <c r="M18" s="388"/>
      <c r="N18" s="388"/>
      <c r="O18" s="388"/>
      <c r="P18" s="388"/>
      <c r="Q18" s="388"/>
      <c r="R18" s="389"/>
    </row>
    <row r="19" spans="1:18" ht="38.25" customHeight="1">
      <c r="A19" s="390" t="s">
        <v>148</v>
      </c>
      <c r="B19" s="391" t="s">
        <v>143</v>
      </c>
      <c r="C19" s="378"/>
      <c r="D19" s="378"/>
      <c r="E19" s="378"/>
      <c r="F19" s="378"/>
      <c r="G19" s="378"/>
      <c r="H19" s="378"/>
      <c r="I19" s="378"/>
      <c r="J19" s="378"/>
      <c r="K19" s="378"/>
      <c r="L19" s="378"/>
      <c r="M19" s="378"/>
      <c r="N19" s="378"/>
      <c r="O19" s="378"/>
      <c r="P19" s="378"/>
      <c r="Q19" s="378"/>
      <c r="R19" s="379"/>
    </row>
    <row r="20" spans="1:18" ht="63" customHeight="1">
      <c r="A20" s="390" t="s">
        <v>149</v>
      </c>
      <c r="B20" s="391" t="s">
        <v>144</v>
      </c>
      <c r="C20" s="378"/>
      <c r="D20" s="378"/>
      <c r="E20" s="378"/>
      <c r="F20" s="378"/>
      <c r="G20" s="378"/>
      <c r="H20" s="378"/>
      <c r="I20" s="378"/>
      <c r="J20" s="378"/>
      <c r="K20" s="378"/>
      <c r="L20" s="378"/>
      <c r="M20" s="378"/>
      <c r="N20" s="378"/>
      <c r="O20" s="378"/>
      <c r="P20" s="378"/>
      <c r="Q20" s="378"/>
      <c r="R20" s="379"/>
    </row>
    <row r="21" spans="1:18" ht="41.25" customHeight="1">
      <c r="A21" s="390" t="s">
        <v>150</v>
      </c>
      <c r="B21" s="391" t="s">
        <v>145</v>
      </c>
      <c r="C21" s="378"/>
      <c r="D21" s="378"/>
      <c r="E21" s="378"/>
      <c r="F21" s="378"/>
      <c r="G21" s="378"/>
      <c r="H21" s="378"/>
      <c r="I21" s="378"/>
      <c r="J21" s="378"/>
      <c r="K21" s="378"/>
      <c r="L21" s="378"/>
      <c r="M21" s="378"/>
      <c r="N21" s="378"/>
      <c r="O21" s="378"/>
      <c r="P21" s="378"/>
      <c r="Q21" s="378"/>
      <c r="R21" s="379"/>
    </row>
    <row r="22" spans="1:18" ht="27.75" customHeight="1">
      <c r="A22" s="390" t="s">
        <v>151</v>
      </c>
      <c r="B22" s="391" t="s">
        <v>146</v>
      </c>
      <c r="C22" s="378"/>
      <c r="D22" s="378"/>
      <c r="E22" s="378"/>
      <c r="F22" s="378"/>
      <c r="G22" s="378"/>
      <c r="H22" s="378"/>
      <c r="I22" s="378"/>
      <c r="J22" s="378"/>
      <c r="K22" s="378"/>
      <c r="L22" s="378"/>
      <c r="M22" s="378"/>
      <c r="N22" s="378"/>
      <c r="O22" s="378"/>
      <c r="P22" s="378"/>
      <c r="Q22" s="378"/>
      <c r="R22" s="379"/>
    </row>
    <row r="23" spans="1:18" ht="27.75" customHeight="1">
      <c r="A23" s="390" t="s">
        <v>152</v>
      </c>
      <c r="B23" s="391" t="s">
        <v>147</v>
      </c>
      <c r="C23" s="378"/>
      <c r="D23" s="378"/>
      <c r="E23" s="378"/>
      <c r="F23" s="378"/>
      <c r="G23" s="378"/>
      <c r="H23" s="378"/>
      <c r="I23" s="378"/>
      <c r="J23" s="378"/>
      <c r="K23" s="378"/>
      <c r="L23" s="378"/>
      <c r="M23" s="378"/>
      <c r="N23" s="378"/>
      <c r="O23" s="378"/>
      <c r="P23" s="378"/>
      <c r="Q23" s="378"/>
      <c r="R23" s="379"/>
    </row>
    <row r="24" spans="1:18" s="393" customFormat="1" ht="39.75" customHeight="1">
      <c r="A24" s="385" t="s">
        <v>153</v>
      </c>
      <c r="B24" s="386" t="s">
        <v>155</v>
      </c>
      <c r="C24" s="388"/>
      <c r="D24" s="388"/>
      <c r="E24" s="388"/>
      <c r="F24" s="388"/>
      <c r="G24" s="388"/>
      <c r="H24" s="388"/>
      <c r="I24" s="388"/>
      <c r="J24" s="388"/>
      <c r="K24" s="388"/>
      <c r="L24" s="388"/>
      <c r="M24" s="388"/>
      <c r="N24" s="388"/>
      <c r="O24" s="388"/>
      <c r="P24" s="388"/>
      <c r="Q24" s="388"/>
      <c r="R24" s="389"/>
    </row>
    <row r="25" spans="1:18" s="69" customFormat="1" ht="39" customHeight="1">
      <c r="A25" s="118" t="s">
        <v>154</v>
      </c>
      <c r="B25" s="57" t="s">
        <v>156</v>
      </c>
      <c r="C25" s="67"/>
      <c r="D25" s="67"/>
      <c r="E25" s="67"/>
      <c r="F25" s="67"/>
      <c r="G25" s="67"/>
      <c r="H25" s="67"/>
      <c r="I25" s="67">
        <v>1030242.54</v>
      </c>
      <c r="J25" s="67">
        <v>865833.42</v>
      </c>
      <c r="K25" s="67">
        <v>1051891.04</v>
      </c>
      <c r="L25" s="67">
        <v>903784.94</v>
      </c>
      <c r="M25" s="67">
        <v>327429.96</v>
      </c>
      <c r="N25" s="67">
        <v>250674.58</v>
      </c>
      <c r="O25" s="67">
        <v>274909.49</v>
      </c>
      <c r="P25" s="67">
        <v>232723.06</v>
      </c>
      <c r="Q25" s="67">
        <f>I25+K25+M25+O25</f>
        <v>2684473.0300000003</v>
      </c>
      <c r="R25" s="412">
        <f>SUM(D25,F25,H25,J25,L25,N25,P25)</f>
        <v>2253016</v>
      </c>
    </row>
    <row r="26" spans="1:20" s="395" customFormat="1" ht="25.5" customHeight="1">
      <c r="A26" s="380" t="s">
        <v>101</v>
      </c>
      <c r="B26" s="381" t="s">
        <v>157</v>
      </c>
      <c r="C26" s="383"/>
      <c r="D26" s="383"/>
      <c r="E26" s="383"/>
      <c r="F26" s="383"/>
      <c r="G26" s="383"/>
      <c r="H26" s="383"/>
      <c r="I26" s="383"/>
      <c r="J26" s="383"/>
      <c r="K26" s="383"/>
      <c r="L26" s="383"/>
      <c r="M26" s="383"/>
      <c r="N26" s="383"/>
      <c r="O26" s="383"/>
      <c r="P26" s="383"/>
      <c r="Q26" s="383"/>
      <c r="R26" s="384"/>
      <c r="S26" s="394"/>
      <c r="T26" s="394"/>
    </row>
    <row r="27" spans="1:18" s="393" customFormat="1" ht="27.75" customHeight="1">
      <c r="A27" s="385" t="s">
        <v>102</v>
      </c>
      <c r="B27" s="386" t="s">
        <v>158</v>
      </c>
      <c r="C27" s="387"/>
      <c r="D27" s="387"/>
      <c r="E27" s="388"/>
      <c r="F27" s="388"/>
      <c r="G27" s="388"/>
      <c r="H27" s="388"/>
      <c r="I27" s="388"/>
      <c r="J27" s="388"/>
      <c r="K27" s="388"/>
      <c r="L27" s="388"/>
      <c r="M27" s="388"/>
      <c r="N27" s="388"/>
      <c r="O27" s="388"/>
      <c r="P27" s="388"/>
      <c r="Q27" s="388"/>
      <c r="R27" s="389"/>
    </row>
    <row r="28" spans="1:18" ht="41.25" customHeight="1">
      <c r="A28" s="390" t="s">
        <v>100</v>
      </c>
      <c r="B28" s="391" t="s">
        <v>161</v>
      </c>
      <c r="C28" s="378"/>
      <c r="D28" s="378"/>
      <c r="E28" s="378"/>
      <c r="F28" s="378"/>
      <c r="G28" s="378">
        <v>2227246.14</v>
      </c>
      <c r="H28" s="378">
        <v>1655073.6</v>
      </c>
      <c r="I28" s="378">
        <v>2438798.82</v>
      </c>
      <c r="J28" s="378">
        <v>1947999.5</v>
      </c>
      <c r="K28" s="378">
        <v>2438798.82</v>
      </c>
      <c r="L28" s="378">
        <v>1947999.5</v>
      </c>
      <c r="M28" s="378">
        <v>2783420.24</v>
      </c>
      <c r="N28" s="378">
        <v>2240924.85</v>
      </c>
      <c r="O28" s="378"/>
      <c r="P28" s="378"/>
      <c r="Q28" s="378">
        <v>9888264.02</v>
      </c>
      <c r="R28" s="379">
        <v>7791997.45</v>
      </c>
    </row>
    <row r="29" spans="1:18" ht="66.75" customHeight="1">
      <c r="A29" s="390" t="s">
        <v>103</v>
      </c>
      <c r="B29" s="391" t="s">
        <v>159</v>
      </c>
      <c r="C29" s="378"/>
      <c r="D29" s="378"/>
      <c r="E29" s="378"/>
      <c r="F29" s="378"/>
      <c r="G29" s="378"/>
      <c r="H29" s="378"/>
      <c r="I29" s="378">
        <v>5988319.64</v>
      </c>
      <c r="J29" s="378">
        <v>5090071.68</v>
      </c>
      <c r="K29" s="378">
        <v>5988319.62</v>
      </c>
      <c r="L29" s="378">
        <v>5090071.68</v>
      </c>
      <c r="M29" s="378">
        <v>5988319.62</v>
      </c>
      <c r="N29" s="378">
        <v>5090071.68</v>
      </c>
      <c r="O29" s="378">
        <v>6416576.16</v>
      </c>
      <c r="P29" s="378">
        <v>5454089.75</v>
      </c>
      <c r="Q29" s="378">
        <v>24381535.04</v>
      </c>
      <c r="R29" s="379">
        <v>20724304.79</v>
      </c>
    </row>
    <row r="30" spans="1:18" s="393" customFormat="1" ht="27.75" customHeight="1">
      <c r="A30" s="385" t="s">
        <v>160</v>
      </c>
      <c r="B30" s="386" t="s">
        <v>162</v>
      </c>
      <c r="C30" s="387"/>
      <c r="D30" s="387"/>
      <c r="E30" s="388"/>
      <c r="F30" s="388"/>
      <c r="G30" s="388"/>
      <c r="H30" s="388"/>
      <c r="I30" s="388"/>
      <c r="J30" s="388"/>
      <c r="K30" s="388"/>
      <c r="L30" s="388"/>
      <c r="M30" s="388"/>
      <c r="N30" s="388"/>
      <c r="O30" s="388"/>
      <c r="P30" s="388"/>
      <c r="Q30" s="388"/>
      <c r="R30" s="389"/>
    </row>
    <row r="31" spans="1:18" ht="27.75" customHeight="1">
      <c r="A31" s="390" t="s">
        <v>165</v>
      </c>
      <c r="B31" s="391" t="s">
        <v>163</v>
      </c>
      <c r="C31" s="378"/>
      <c r="D31" s="378"/>
      <c r="E31" s="378"/>
      <c r="F31" s="378"/>
      <c r="G31" s="378">
        <v>1041657.39</v>
      </c>
      <c r="H31" s="378">
        <v>770575.96</v>
      </c>
      <c r="I31" s="378">
        <v>1103127.9</v>
      </c>
      <c r="J31" s="378">
        <v>882502.2</v>
      </c>
      <c r="K31" s="378">
        <v>1103127.9</v>
      </c>
      <c r="L31" s="378">
        <v>882502.2</v>
      </c>
      <c r="M31" s="378">
        <v>1103127.9</v>
      </c>
      <c r="N31" s="378">
        <v>882502.2</v>
      </c>
      <c r="O31" s="378">
        <v>1103127.4</v>
      </c>
      <c r="P31" s="378">
        <v>882502.2</v>
      </c>
      <c r="Q31" s="378">
        <f>SUM(C31,E31,G31,I31,K31,M31,O31)</f>
        <v>5454168.49</v>
      </c>
      <c r="R31" s="379">
        <f>SUM(D31,F31,H31,J31,L31,N31,P31)</f>
        <v>4300584.76</v>
      </c>
    </row>
    <row r="32" spans="1:19" s="69" customFormat="1" ht="53.25" customHeight="1">
      <c r="A32" s="118" t="s">
        <v>166</v>
      </c>
      <c r="B32" s="57" t="s">
        <v>164</v>
      </c>
      <c r="C32" s="67"/>
      <c r="D32" s="67"/>
      <c r="E32" s="67"/>
      <c r="F32" s="67"/>
      <c r="G32" s="67"/>
      <c r="H32" s="67"/>
      <c r="I32" s="67">
        <v>2488056.28</v>
      </c>
      <c r="J32" s="67">
        <v>2104168.15</v>
      </c>
      <c r="K32" s="67">
        <v>1394903.7</v>
      </c>
      <c r="L32" s="67">
        <v>1145973.4</v>
      </c>
      <c r="M32" s="67">
        <v>1929951.41</v>
      </c>
      <c r="N32" s="67">
        <v>1145973.4</v>
      </c>
      <c r="O32" s="67">
        <v>1459686.21</v>
      </c>
      <c r="P32" s="67">
        <v>1145973.4</v>
      </c>
      <c r="Q32" s="67">
        <v>7272597.6</v>
      </c>
      <c r="R32" s="412">
        <v>5542088.35</v>
      </c>
      <c r="S32" s="584"/>
    </row>
    <row r="33" spans="1:18" s="395" customFormat="1" ht="27.75" customHeight="1">
      <c r="A33" s="380" t="s">
        <v>168</v>
      </c>
      <c r="B33" s="381" t="s">
        <v>167</v>
      </c>
      <c r="C33" s="396"/>
      <c r="D33" s="396"/>
      <c r="E33" s="383"/>
      <c r="F33" s="383"/>
      <c r="G33" s="383"/>
      <c r="H33" s="383"/>
      <c r="I33" s="383"/>
      <c r="J33" s="383"/>
      <c r="K33" s="383"/>
      <c r="L33" s="383"/>
      <c r="M33" s="383"/>
      <c r="N33" s="383"/>
      <c r="O33" s="383"/>
      <c r="P33" s="383"/>
      <c r="Q33" s="383"/>
      <c r="R33" s="384"/>
    </row>
    <row r="34" spans="1:18" s="393" customFormat="1" ht="41.25" customHeight="1">
      <c r="A34" s="385" t="s">
        <v>170</v>
      </c>
      <c r="B34" s="386" t="s">
        <v>169</v>
      </c>
      <c r="C34" s="387"/>
      <c r="D34" s="387"/>
      <c r="E34" s="388"/>
      <c r="F34" s="388"/>
      <c r="G34" s="388"/>
      <c r="H34" s="388"/>
      <c r="I34" s="388"/>
      <c r="J34" s="388"/>
      <c r="K34" s="388"/>
      <c r="L34" s="388"/>
      <c r="M34" s="388"/>
      <c r="N34" s="388"/>
      <c r="O34" s="388"/>
      <c r="P34" s="388"/>
      <c r="Q34" s="388"/>
      <c r="R34" s="389"/>
    </row>
    <row r="35" spans="1:18" ht="79.5" customHeight="1">
      <c r="A35" s="390" t="s">
        <v>171</v>
      </c>
      <c r="B35" s="391" t="s">
        <v>182</v>
      </c>
      <c r="C35" s="378"/>
      <c r="D35" s="378"/>
      <c r="E35" s="378"/>
      <c r="F35" s="378"/>
      <c r="G35" s="378"/>
      <c r="H35" s="378"/>
      <c r="I35" s="378"/>
      <c r="J35" s="378"/>
      <c r="K35" s="378">
        <v>2379490.2</v>
      </c>
      <c r="L35" s="378">
        <v>1484669.34</v>
      </c>
      <c r="M35" s="378">
        <v>2259121.13</v>
      </c>
      <c r="N35" s="378">
        <v>1382356.33</v>
      </c>
      <c r="O35" s="378">
        <v>1623636.13</v>
      </c>
      <c r="P35" s="378">
        <v>1382356.33</v>
      </c>
      <c r="Q35" s="378">
        <v>6262247.46</v>
      </c>
      <c r="R35" s="379">
        <v>4249382</v>
      </c>
    </row>
    <row r="36" spans="1:18" ht="27.75" customHeight="1">
      <c r="A36" s="390" t="s">
        <v>172</v>
      </c>
      <c r="B36" s="391" t="s">
        <v>183</v>
      </c>
      <c r="C36" s="378"/>
      <c r="D36" s="378"/>
      <c r="E36" s="378"/>
      <c r="F36" s="378"/>
      <c r="G36" s="378"/>
      <c r="H36" s="378"/>
      <c r="I36" s="378"/>
      <c r="J36" s="378"/>
      <c r="K36" s="378">
        <v>764532.21</v>
      </c>
      <c r="L36" s="378">
        <v>606454</v>
      </c>
      <c r="M36" s="378">
        <v>764532.21</v>
      </c>
      <c r="N36" s="378">
        <v>606454</v>
      </c>
      <c r="O36" s="378">
        <v>764532.2</v>
      </c>
      <c r="P36" s="378">
        <v>606454</v>
      </c>
      <c r="Q36" s="378">
        <v>2293596.62</v>
      </c>
      <c r="R36" s="379">
        <f>SUM(D36,F36,H36,J36,L36,N36,P36)</f>
        <v>1819362</v>
      </c>
    </row>
    <row r="37" spans="1:18" s="395" customFormat="1" ht="27.75" customHeight="1">
      <c r="A37" s="380" t="s">
        <v>173</v>
      </c>
      <c r="B37" s="381" t="s">
        <v>174</v>
      </c>
      <c r="C37" s="383"/>
      <c r="D37" s="383"/>
      <c r="E37" s="383"/>
      <c r="F37" s="383"/>
      <c r="G37" s="383"/>
      <c r="H37" s="383"/>
      <c r="I37" s="383"/>
      <c r="J37" s="383"/>
      <c r="K37" s="383"/>
      <c r="L37" s="383"/>
      <c r="M37" s="383"/>
      <c r="N37" s="383"/>
      <c r="O37" s="383"/>
      <c r="P37" s="383"/>
      <c r="Q37" s="383"/>
      <c r="R37" s="384"/>
    </row>
    <row r="38" spans="1:18" s="393" customFormat="1" ht="27.75" customHeight="1">
      <c r="A38" s="385" t="s">
        <v>176</v>
      </c>
      <c r="B38" s="386" t="s">
        <v>175</v>
      </c>
      <c r="C38" s="388"/>
      <c r="D38" s="388"/>
      <c r="E38" s="388"/>
      <c r="F38" s="388"/>
      <c r="G38" s="388"/>
      <c r="H38" s="388"/>
      <c r="I38" s="388"/>
      <c r="J38" s="388"/>
      <c r="K38" s="388"/>
      <c r="L38" s="388"/>
      <c r="M38" s="388"/>
      <c r="N38" s="388"/>
      <c r="O38" s="388"/>
      <c r="P38" s="388"/>
      <c r="Q38" s="388"/>
      <c r="R38" s="389"/>
    </row>
    <row r="39" spans="1:18" ht="41.25" customHeight="1">
      <c r="A39" s="390" t="s">
        <v>178</v>
      </c>
      <c r="B39" s="391" t="s">
        <v>177</v>
      </c>
      <c r="C39" s="378"/>
      <c r="D39" s="378"/>
      <c r="E39" s="378"/>
      <c r="F39" s="378"/>
      <c r="G39" s="378"/>
      <c r="H39" s="378"/>
      <c r="I39" s="378">
        <v>785346.93</v>
      </c>
      <c r="J39" s="378">
        <v>349671.87</v>
      </c>
      <c r="K39" s="378">
        <v>392672.99</v>
      </c>
      <c r="L39" s="378">
        <v>174835.6</v>
      </c>
      <c r="M39" s="378">
        <v>392672.99</v>
      </c>
      <c r="N39" s="378">
        <v>174835.6</v>
      </c>
      <c r="O39" s="378">
        <v>392672.99</v>
      </c>
      <c r="P39" s="378">
        <v>174835.6</v>
      </c>
      <c r="Q39" s="378">
        <v>1963365.9</v>
      </c>
      <c r="R39" s="379">
        <f>SUM(D39,F39,H39,J39,L39,N39,P39)</f>
        <v>874178.6699999999</v>
      </c>
    </row>
    <row r="40" spans="1:18" s="393" customFormat="1" ht="27.75" customHeight="1">
      <c r="A40" s="385" t="s">
        <v>180</v>
      </c>
      <c r="B40" s="386" t="s">
        <v>179</v>
      </c>
      <c r="C40" s="388"/>
      <c r="D40" s="388"/>
      <c r="E40" s="388"/>
      <c r="F40" s="388"/>
      <c r="G40" s="388"/>
      <c r="H40" s="388"/>
      <c r="I40" s="388"/>
      <c r="J40" s="388"/>
      <c r="K40" s="388"/>
      <c r="L40" s="388"/>
      <c r="M40" s="388"/>
      <c r="N40" s="388"/>
      <c r="O40" s="388"/>
      <c r="P40" s="388"/>
      <c r="Q40" s="388"/>
      <c r="R40" s="389"/>
    </row>
    <row r="41" spans="1:18" ht="92.25" customHeight="1">
      <c r="A41" s="390" t="s">
        <v>184</v>
      </c>
      <c r="B41" s="391" t="s">
        <v>181</v>
      </c>
      <c r="C41" s="378"/>
      <c r="D41" s="378"/>
      <c r="E41" s="378"/>
      <c r="F41" s="378"/>
      <c r="G41" s="378"/>
      <c r="H41" s="378"/>
      <c r="I41" s="378"/>
      <c r="J41" s="378"/>
      <c r="K41" s="378"/>
      <c r="L41" s="378"/>
      <c r="M41" s="378"/>
      <c r="N41" s="378"/>
      <c r="O41" s="378"/>
      <c r="P41" s="378"/>
      <c r="Q41" s="378"/>
      <c r="R41" s="379"/>
    </row>
    <row r="42" spans="1:18" s="395" customFormat="1" ht="20.25" customHeight="1">
      <c r="A42" s="380" t="s">
        <v>185</v>
      </c>
      <c r="B42" s="381" t="s">
        <v>216</v>
      </c>
      <c r="C42" s="383"/>
      <c r="D42" s="383"/>
      <c r="E42" s="383"/>
      <c r="F42" s="383"/>
      <c r="G42" s="383"/>
      <c r="H42" s="383"/>
      <c r="I42" s="383"/>
      <c r="J42" s="383"/>
      <c r="K42" s="383"/>
      <c r="L42" s="383"/>
      <c r="M42" s="383"/>
      <c r="N42" s="383"/>
      <c r="O42" s="383"/>
      <c r="P42" s="383"/>
      <c r="Q42" s="383"/>
      <c r="R42" s="384"/>
    </row>
    <row r="43" spans="1:18" s="393" customFormat="1" ht="44.25" customHeight="1">
      <c r="A43" s="385" t="s">
        <v>186</v>
      </c>
      <c r="B43" s="386" t="s">
        <v>187</v>
      </c>
      <c r="C43" s="388"/>
      <c r="D43" s="388"/>
      <c r="E43" s="388"/>
      <c r="F43" s="388"/>
      <c r="G43" s="388"/>
      <c r="H43" s="388"/>
      <c r="I43" s="388"/>
      <c r="J43" s="388"/>
      <c r="K43" s="388"/>
      <c r="L43" s="388"/>
      <c r="M43" s="388"/>
      <c r="N43" s="388"/>
      <c r="O43" s="388"/>
      <c r="P43" s="388"/>
      <c r="Q43" s="388"/>
      <c r="R43" s="389"/>
    </row>
    <row r="44" spans="1:18" ht="36.75" customHeight="1">
      <c r="A44" s="390" t="s">
        <v>197</v>
      </c>
      <c r="B44" s="391" t="s">
        <v>188</v>
      </c>
      <c r="C44" s="378"/>
      <c r="D44" s="378"/>
      <c r="E44" s="378"/>
      <c r="F44" s="378"/>
      <c r="G44" s="378"/>
      <c r="H44" s="378"/>
      <c r="I44" s="378"/>
      <c r="J44" s="378"/>
      <c r="K44" s="378"/>
      <c r="L44" s="378"/>
      <c r="M44" s="378"/>
      <c r="N44" s="378"/>
      <c r="O44" s="378"/>
      <c r="P44" s="378"/>
      <c r="Q44" s="378"/>
      <c r="R44" s="379"/>
    </row>
    <row r="45" spans="1:18" ht="78.75" customHeight="1">
      <c r="A45" s="390" t="s">
        <v>198</v>
      </c>
      <c r="B45" s="391" t="s">
        <v>189</v>
      </c>
      <c r="C45" s="378"/>
      <c r="D45" s="378"/>
      <c r="E45" s="378"/>
      <c r="F45" s="378"/>
      <c r="G45" s="378"/>
      <c r="H45" s="378"/>
      <c r="I45" s="378"/>
      <c r="J45" s="378"/>
      <c r="K45" s="378"/>
      <c r="L45" s="378"/>
      <c r="M45" s="378"/>
      <c r="N45" s="378"/>
      <c r="O45" s="378"/>
      <c r="P45" s="378"/>
      <c r="Q45" s="378"/>
      <c r="R45" s="379"/>
    </row>
    <row r="46" spans="1:18" ht="39" customHeight="1">
      <c r="A46" s="390" t="s">
        <v>199</v>
      </c>
      <c r="B46" s="391" t="s">
        <v>190</v>
      </c>
      <c r="C46" s="378"/>
      <c r="D46" s="378"/>
      <c r="E46" s="378"/>
      <c r="F46" s="378"/>
      <c r="G46" s="378">
        <v>1092111.5</v>
      </c>
      <c r="H46" s="378">
        <v>928294.94</v>
      </c>
      <c r="I46" s="378">
        <v>1374993.12</v>
      </c>
      <c r="J46" s="378">
        <v>928294.9</v>
      </c>
      <c r="K46" s="378">
        <v>1092111.5</v>
      </c>
      <c r="L46" s="378">
        <v>928294.9</v>
      </c>
      <c r="M46" s="378">
        <v>1092111.5</v>
      </c>
      <c r="N46" s="378">
        <v>928294.9</v>
      </c>
      <c r="O46" s="378">
        <v>1092111.5</v>
      </c>
      <c r="P46" s="378">
        <v>928294.03</v>
      </c>
      <c r="Q46" s="378">
        <v>5743439.12</v>
      </c>
      <c r="R46" s="379">
        <f>SUM(D46,F46,H46,J46,L46,N46,P46)</f>
        <v>4641473.67</v>
      </c>
    </row>
    <row r="47" spans="1:18" s="69" customFormat="1" ht="39.75" customHeight="1">
      <c r="A47" s="118" t="s">
        <v>200</v>
      </c>
      <c r="B47" s="57" t="s">
        <v>191</v>
      </c>
      <c r="C47" s="67"/>
      <c r="D47" s="67"/>
      <c r="E47" s="67"/>
      <c r="F47" s="67"/>
      <c r="G47" s="67"/>
      <c r="H47" s="67"/>
      <c r="I47" s="67">
        <v>806443.89</v>
      </c>
      <c r="J47" s="67">
        <v>654219.95</v>
      </c>
      <c r="K47" s="67">
        <v>648794.06</v>
      </c>
      <c r="L47" s="67">
        <v>328873.13</v>
      </c>
      <c r="M47" s="67">
        <v>451635.73</v>
      </c>
      <c r="N47" s="67">
        <v>327109.96</v>
      </c>
      <c r="O47" s="67">
        <v>451635.73</v>
      </c>
      <c r="P47" s="67">
        <v>327109.55</v>
      </c>
      <c r="Q47" s="67">
        <v>2358509.41</v>
      </c>
      <c r="R47" s="412">
        <f>SUM(D47,F47,H47,J47,L47,N47,P47)</f>
        <v>1637312.59</v>
      </c>
    </row>
    <row r="48" spans="1:18" ht="39" customHeight="1">
      <c r="A48" s="390" t="s">
        <v>201</v>
      </c>
      <c r="B48" s="391" t="s">
        <v>192</v>
      </c>
      <c r="C48" s="378"/>
      <c r="D48" s="378"/>
      <c r="E48" s="378"/>
      <c r="F48" s="378"/>
      <c r="G48" s="378"/>
      <c r="H48" s="378"/>
      <c r="I48" s="378"/>
      <c r="J48" s="378"/>
      <c r="K48" s="378"/>
      <c r="L48" s="378"/>
      <c r="M48" s="378"/>
      <c r="N48" s="378"/>
      <c r="O48" s="378"/>
      <c r="P48" s="378"/>
      <c r="Q48" s="378"/>
      <c r="R48" s="379"/>
    </row>
    <row r="49" spans="1:18" ht="52.5" customHeight="1">
      <c r="A49" s="390" t="s">
        <v>202</v>
      </c>
      <c r="B49" s="391" t="s">
        <v>193</v>
      </c>
      <c r="C49" s="378"/>
      <c r="D49" s="378"/>
      <c r="E49" s="378"/>
      <c r="F49" s="378"/>
      <c r="G49" s="378"/>
      <c r="H49" s="378"/>
      <c r="I49" s="378">
        <v>2745797.14</v>
      </c>
      <c r="J49" s="378">
        <v>1434859.37</v>
      </c>
      <c r="K49" s="378">
        <v>2852628.02</v>
      </c>
      <c r="L49" s="378">
        <v>1917429.8</v>
      </c>
      <c r="M49" s="378">
        <v>2180083.67</v>
      </c>
      <c r="N49" s="378">
        <v>1605068.8</v>
      </c>
      <c r="O49" s="378">
        <v>1300081.02</v>
      </c>
      <c r="P49" s="378">
        <v>717429.8</v>
      </c>
      <c r="Q49" s="378">
        <v>9078589.85</v>
      </c>
      <c r="R49" s="379">
        <f>SUM(D49,F49,H49,J49,L49,N49,P49)</f>
        <v>5674787.77</v>
      </c>
    </row>
    <row r="50" spans="1:18" ht="64.5" customHeight="1">
      <c r="A50" s="390" t="s">
        <v>203</v>
      </c>
      <c r="B50" s="391" t="s">
        <v>194</v>
      </c>
      <c r="C50" s="378"/>
      <c r="D50" s="378"/>
      <c r="E50" s="378"/>
      <c r="F50" s="378"/>
      <c r="G50" s="378"/>
      <c r="H50" s="378"/>
      <c r="I50" s="378"/>
      <c r="J50" s="378"/>
      <c r="K50" s="378"/>
      <c r="L50" s="378"/>
      <c r="M50" s="378"/>
      <c r="N50" s="378"/>
      <c r="O50" s="378"/>
      <c r="P50" s="378"/>
      <c r="Q50" s="378"/>
      <c r="R50" s="379"/>
    </row>
    <row r="51" spans="1:18" ht="52.5" customHeight="1">
      <c r="A51" s="390" t="s">
        <v>204</v>
      </c>
      <c r="B51" s="391" t="s">
        <v>195</v>
      </c>
      <c r="C51" s="378"/>
      <c r="D51" s="378"/>
      <c r="E51" s="378"/>
      <c r="F51" s="378"/>
      <c r="G51" s="378"/>
      <c r="H51" s="378"/>
      <c r="I51" s="378"/>
      <c r="J51" s="378"/>
      <c r="K51" s="378"/>
      <c r="L51" s="378"/>
      <c r="M51" s="378"/>
      <c r="N51" s="378"/>
      <c r="O51" s="378"/>
      <c r="P51" s="378"/>
      <c r="Q51" s="378"/>
      <c r="R51" s="379"/>
    </row>
    <row r="52" spans="1:18" s="393" customFormat="1" ht="24" customHeight="1">
      <c r="A52" s="385" t="s">
        <v>205</v>
      </c>
      <c r="B52" s="386" t="s">
        <v>196</v>
      </c>
      <c r="C52" s="388"/>
      <c r="D52" s="388"/>
      <c r="E52" s="388"/>
      <c r="F52" s="388"/>
      <c r="G52" s="388"/>
      <c r="H52" s="388"/>
      <c r="I52" s="388"/>
      <c r="J52" s="388"/>
      <c r="K52" s="388"/>
      <c r="L52" s="388"/>
      <c r="M52" s="388"/>
      <c r="N52" s="388"/>
      <c r="O52" s="388"/>
      <c r="P52" s="388"/>
      <c r="Q52" s="388"/>
      <c r="R52" s="389"/>
    </row>
    <row r="53" spans="1:18" ht="38.25" customHeight="1">
      <c r="A53" s="390" t="s">
        <v>206</v>
      </c>
      <c r="B53" s="391" t="s">
        <v>211</v>
      </c>
      <c r="C53" s="378"/>
      <c r="D53" s="378"/>
      <c r="E53" s="378"/>
      <c r="F53" s="378"/>
      <c r="G53" s="378"/>
      <c r="H53" s="378"/>
      <c r="I53" s="378"/>
      <c r="J53" s="378"/>
      <c r="K53" s="378"/>
      <c r="L53" s="378"/>
      <c r="M53" s="378"/>
      <c r="N53" s="378"/>
      <c r="O53" s="378"/>
      <c r="P53" s="378"/>
      <c r="Q53" s="378"/>
      <c r="R53" s="379"/>
    </row>
    <row r="54" spans="1:18" s="393" customFormat="1" ht="25.5" customHeight="1">
      <c r="A54" s="385" t="s">
        <v>207</v>
      </c>
      <c r="B54" s="386" t="s">
        <v>212</v>
      </c>
      <c r="C54" s="388"/>
      <c r="D54" s="388"/>
      <c r="E54" s="388"/>
      <c r="F54" s="388"/>
      <c r="G54" s="388"/>
      <c r="H54" s="388"/>
      <c r="I54" s="388"/>
      <c r="J54" s="388"/>
      <c r="K54" s="388"/>
      <c r="L54" s="388"/>
      <c r="M54" s="388"/>
      <c r="N54" s="388"/>
      <c r="O54" s="388"/>
      <c r="P54" s="388"/>
      <c r="Q54" s="388"/>
      <c r="R54" s="389"/>
    </row>
    <row r="55" spans="1:18" ht="39.75" customHeight="1">
      <c r="A55" s="390" t="s">
        <v>208</v>
      </c>
      <c r="B55" s="391" t="s">
        <v>213</v>
      </c>
      <c r="C55" s="378"/>
      <c r="D55" s="378"/>
      <c r="E55" s="378"/>
      <c r="F55" s="378"/>
      <c r="G55" s="378"/>
      <c r="H55" s="378"/>
      <c r="I55" s="378">
        <v>246041.47</v>
      </c>
      <c r="J55" s="378">
        <v>196833.13</v>
      </c>
      <c r="K55" s="378">
        <v>227583.33</v>
      </c>
      <c r="L55" s="378">
        <v>182066.66</v>
      </c>
      <c r="M55" s="378">
        <v>227583.33</v>
      </c>
      <c r="N55" s="378">
        <v>182066.66</v>
      </c>
      <c r="O55" s="378"/>
      <c r="P55" s="378"/>
      <c r="Q55" s="378">
        <v>701208.13</v>
      </c>
      <c r="R55" s="379">
        <f>SUM(D55,F55,H55,J55,L55,N55,P55)</f>
        <v>560966.4500000001</v>
      </c>
    </row>
    <row r="56" spans="1:18" s="69" customFormat="1" ht="27.75" customHeight="1">
      <c r="A56" s="118" t="s">
        <v>209</v>
      </c>
      <c r="B56" s="57" t="s">
        <v>214</v>
      </c>
      <c r="C56" s="67"/>
      <c r="D56" s="67"/>
      <c r="E56" s="67"/>
      <c r="F56" s="67"/>
      <c r="G56" s="67"/>
      <c r="H56" s="67"/>
      <c r="I56" s="67"/>
      <c r="J56" s="67"/>
      <c r="K56" s="67">
        <v>387151</v>
      </c>
      <c r="L56" s="67">
        <v>329078.33</v>
      </c>
      <c r="M56" s="67">
        <v>387151</v>
      </c>
      <c r="N56" s="67">
        <v>329078.33</v>
      </c>
      <c r="O56" s="67">
        <v>387151.01</v>
      </c>
      <c r="P56" s="67">
        <v>329078.34</v>
      </c>
      <c r="Q56" s="67">
        <v>1161453.01</v>
      </c>
      <c r="R56" s="412">
        <v>987235</v>
      </c>
    </row>
    <row r="57" spans="1:18" s="69" customFormat="1" ht="27.75" customHeight="1">
      <c r="A57" s="118" t="s">
        <v>210</v>
      </c>
      <c r="B57" s="57" t="s">
        <v>291</v>
      </c>
      <c r="C57" s="67"/>
      <c r="D57" s="67"/>
      <c r="E57" s="67"/>
      <c r="F57" s="67"/>
      <c r="G57" s="67"/>
      <c r="H57" s="67"/>
      <c r="I57" s="67"/>
      <c r="J57" s="67"/>
      <c r="K57" s="67"/>
      <c r="L57" s="67"/>
      <c r="M57" s="67">
        <v>1124456.55</v>
      </c>
      <c r="N57" s="67">
        <v>955788</v>
      </c>
      <c r="O57" s="67">
        <v>1686684.83</v>
      </c>
      <c r="P57" s="67">
        <v>1433682</v>
      </c>
      <c r="Q57" s="67">
        <v>2811141.38</v>
      </c>
      <c r="R57" s="412">
        <v>2389470</v>
      </c>
    </row>
    <row r="58" spans="1:18" s="395" customFormat="1" ht="27.75" customHeight="1">
      <c r="A58" s="380" t="s">
        <v>217</v>
      </c>
      <c r="B58" s="381" t="s">
        <v>215</v>
      </c>
      <c r="C58" s="383"/>
      <c r="D58" s="383"/>
      <c r="E58" s="383"/>
      <c r="F58" s="383"/>
      <c r="G58" s="383"/>
      <c r="H58" s="383"/>
      <c r="I58" s="383"/>
      <c r="J58" s="383"/>
      <c r="K58" s="383"/>
      <c r="L58" s="383"/>
      <c r="M58" s="383"/>
      <c r="N58" s="383"/>
      <c r="O58" s="383"/>
      <c r="P58" s="383"/>
      <c r="Q58" s="383"/>
      <c r="R58" s="384"/>
    </row>
    <row r="59" spans="1:18" s="393" customFormat="1" ht="27.75" customHeight="1">
      <c r="A59" s="385" t="s">
        <v>222</v>
      </c>
      <c r="B59" s="386" t="s">
        <v>218</v>
      </c>
      <c r="C59" s="388"/>
      <c r="D59" s="388"/>
      <c r="E59" s="388"/>
      <c r="F59" s="388"/>
      <c r="G59" s="388"/>
      <c r="H59" s="388"/>
      <c r="I59" s="388"/>
      <c r="J59" s="388"/>
      <c r="K59" s="388"/>
      <c r="L59" s="388"/>
      <c r="M59" s="388"/>
      <c r="N59" s="388"/>
      <c r="O59" s="388"/>
      <c r="P59" s="388"/>
      <c r="Q59" s="388"/>
      <c r="R59" s="389"/>
    </row>
    <row r="60" spans="1:18" ht="41.25" customHeight="1">
      <c r="A60" s="390" t="s">
        <v>224</v>
      </c>
      <c r="B60" s="391" t="s">
        <v>220</v>
      </c>
      <c r="C60" s="378"/>
      <c r="D60" s="378"/>
      <c r="E60" s="378"/>
      <c r="F60" s="378"/>
      <c r="G60" s="378"/>
      <c r="H60" s="378"/>
      <c r="I60" s="378"/>
      <c r="J60" s="378"/>
      <c r="K60" s="378">
        <v>350000</v>
      </c>
      <c r="L60" s="378">
        <v>297500</v>
      </c>
      <c r="M60" s="378">
        <v>500000</v>
      </c>
      <c r="N60" s="378">
        <v>425000</v>
      </c>
      <c r="O60" s="378">
        <v>500000</v>
      </c>
      <c r="P60" s="378">
        <v>425000</v>
      </c>
      <c r="Q60" s="378">
        <v>1350000</v>
      </c>
      <c r="R60" s="379">
        <v>1147500</v>
      </c>
    </row>
    <row r="61" spans="1:18" ht="55.5" customHeight="1">
      <c r="A61" s="390" t="s">
        <v>225</v>
      </c>
      <c r="B61" s="391" t="s">
        <v>221</v>
      </c>
      <c r="C61" s="378"/>
      <c r="D61" s="378"/>
      <c r="E61" s="378"/>
      <c r="F61" s="378"/>
      <c r="G61" s="378"/>
      <c r="H61" s="378"/>
      <c r="I61" s="378"/>
      <c r="J61" s="378"/>
      <c r="K61" s="378"/>
      <c r="L61" s="378"/>
      <c r="M61" s="378"/>
      <c r="N61" s="378"/>
      <c r="O61" s="378"/>
      <c r="P61" s="378"/>
      <c r="Q61" s="378"/>
      <c r="R61" s="379"/>
    </row>
    <row r="62" spans="1:18" s="393" customFormat="1" ht="27.75" customHeight="1">
      <c r="A62" s="385" t="s">
        <v>223</v>
      </c>
      <c r="B62" s="386" t="s">
        <v>219</v>
      </c>
      <c r="C62" s="388"/>
      <c r="D62" s="388"/>
      <c r="E62" s="388"/>
      <c r="F62" s="388"/>
      <c r="G62" s="388"/>
      <c r="H62" s="388"/>
      <c r="I62" s="388"/>
      <c r="J62" s="388"/>
      <c r="K62" s="388"/>
      <c r="L62" s="388"/>
      <c r="M62" s="388"/>
      <c r="N62" s="388"/>
      <c r="O62" s="388"/>
      <c r="P62" s="388"/>
      <c r="Q62" s="388"/>
      <c r="R62" s="389"/>
    </row>
    <row r="63" spans="1:18" ht="27.75" customHeight="1">
      <c r="A63" s="390" t="s">
        <v>227</v>
      </c>
      <c r="B63" s="391" t="s">
        <v>226</v>
      </c>
      <c r="C63" s="378"/>
      <c r="D63" s="378"/>
      <c r="E63" s="378"/>
      <c r="F63" s="378"/>
      <c r="G63" s="378"/>
      <c r="H63" s="378"/>
      <c r="I63" s="378"/>
      <c r="J63" s="378"/>
      <c r="K63" s="378"/>
      <c r="L63" s="378"/>
      <c r="M63" s="378"/>
      <c r="N63" s="378"/>
      <c r="O63" s="378"/>
      <c r="P63" s="378"/>
      <c r="Q63" s="378"/>
      <c r="R63" s="379"/>
    </row>
    <row r="64" spans="1:18" s="395" customFormat="1" ht="36" customHeight="1">
      <c r="A64" s="380" t="s">
        <v>228</v>
      </c>
      <c r="B64" s="381" t="s">
        <v>240</v>
      </c>
      <c r="C64" s="383"/>
      <c r="D64" s="383"/>
      <c r="E64" s="383"/>
      <c r="F64" s="383"/>
      <c r="G64" s="383"/>
      <c r="H64" s="383"/>
      <c r="I64" s="383"/>
      <c r="J64" s="383"/>
      <c r="K64" s="383"/>
      <c r="L64" s="383"/>
      <c r="M64" s="383"/>
      <c r="N64" s="383"/>
      <c r="O64" s="383"/>
      <c r="P64" s="383"/>
      <c r="Q64" s="383"/>
      <c r="R64" s="384"/>
    </row>
    <row r="65" spans="1:18" s="393" customFormat="1" ht="27.75" customHeight="1">
      <c r="A65" s="385" t="s">
        <v>230</v>
      </c>
      <c r="B65" s="386" t="s">
        <v>229</v>
      </c>
      <c r="C65" s="388"/>
      <c r="D65" s="388"/>
      <c r="E65" s="388"/>
      <c r="F65" s="388"/>
      <c r="G65" s="388"/>
      <c r="H65" s="388"/>
      <c r="I65" s="388"/>
      <c r="J65" s="388"/>
      <c r="K65" s="388"/>
      <c r="L65" s="388"/>
      <c r="M65" s="388"/>
      <c r="N65" s="388"/>
      <c r="O65" s="388"/>
      <c r="P65" s="388"/>
      <c r="Q65" s="388"/>
      <c r="R65" s="389"/>
    </row>
    <row r="66" spans="1:18" ht="27.75" customHeight="1">
      <c r="A66" s="390" t="s">
        <v>242</v>
      </c>
      <c r="B66" s="391" t="s">
        <v>231</v>
      </c>
      <c r="C66" s="378"/>
      <c r="D66" s="378"/>
      <c r="E66" s="378"/>
      <c r="F66" s="378"/>
      <c r="G66" s="378"/>
      <c r="H66" s="378"/>
      <c r="I66" s="378"/>
      <c r="J66" s="67"/>
      <c r="K66" s="67">
        <v>55571.37</v>
      </c>
      <c r="L66" s="67">
        <v>47235.66</v>
      </c>
      <c r="M66" s="67">
        <v>55571.37</v>
      </c>
      <c r="N66" s="67">
        <v>47235.66</v>
      </c>
      <c r="O66" s="67">
        <v>55571.38</v>
      </c>
      <c r="P66" s="67">
        <v>47235.68</v>
      </c>
      <c r="Q66" s="67">
        <v>166714.12</v>
      </c>
      <c r="R66" s="412">
        <v>141707</v>
      </c>
    </row>
    <row r="67" spans="1:18" s="393" customFormat="1" ht="25.5" customHeight="1">
      <c r="A67" s="385" t="s">
        <v>233</v>
      </c>
      <c r="B67" s="386" t="s">
        <v>232</v>
      </c>
      <c r="C67" s="388"/>
      <c r="D67" s="388"/>
      <c r="E67" s="388"/>
      <c r="F67" s="388"/>
      <c r="G67" s="388"/>
      <c r="H67" s="388"/>
      <c r="I67" s="388"/>
      <c r="J67" s="67"/>
      <c r="K67" s="67"/>
      <c r="L67" s="67"/>
      <c r="M67" s="67"/>
      <c r="N67" s="67"/>
      <c r="O67" s="67"/>
      <c r="P67" s="67"/>
      <c r="Q67" s="67"/>
      <c r="R67" s="412"/>
    </row>
    <row r="68" spans="1:18" ht="24" customHeight="1">
      <c r="A68" s="390" t="s">
        <v>234</v>
      </c>
      <c r="B68" s="391" t="s">
        <v>236</v>
      </c>
      <c r="C68" s="378"/>
      <c r="D68" s="378"/>
      <c r="E68" s="378"/>
      <c r="F68" s="378"/>
      <c r="G68" s="378"/>
      <c r="H68" s="378"/>
      <c r="I68" s="378"/>
      <c r="J68" s="378"/>
      <c r="K68" s="378"/>
      <c r="L68" s="378"/>
      <c r="M68" s="378"/>
      <c r="N68" s="378"/>
      <c r="O68" s="378"/>
      <c r="P68" s="378"/>
      <c r="Q68" s="378"/>
      <c r="R68" s="379"/>
    </row>
    <row r="69" spans="1:18" s="393" customFormat="1" ht="24" customHeight="1">
      <c r="A69" s="385" t="s">
        <v>235</v>
      </c>
      <c r="B69" s="386" t="s">
        <v>237</v>
      </c>
      <c r="C69" s="388"/>
      <c r="D69" s="388"/>
      <c r="E69" s="388"/>
      <c r="F69" s="388"/>
      <c r="G69" s="388"/>
      <c r="H69" s="388"/>
      <c r="I69" s="388"/>
      <c r="J69" s="388"/>
      <c r="K69" s="388"/>
      <c r="L69" s="388"/>
      <c r="M69" s="388"/>
      <c r="N69" s="388"/>
      <c r="O69" s="388"/>
      <c r="P69" s="388"/>
      <c r="Q69" s="388"/>
      <c r="R69" s="389"/>
    </row>
    <row r="70" spans="1:18" ht="63" customHeight="1" thickBot="1">
      <c r="A70" s="397" t="s">
        <v>239</v>
      </c>
      <c r="B70" s="398" t="s">
        <v>238</v>
      </c>
      <c r="C70" s="399"/>
      <c r="D70" s="399"/>
      <c r="E70" s="399"/>
      <c r="F70" s="399"/>
      <c r="G70" s="399"/>
      <c r="H70" s="399"/>
      <c r="I70" s="399"/>
      <c r="J70" s="399"/>
      <c r="K70" s="399"/>
      <c r="L70" s="399"/>
      <c r="M70" s="399"/>
      <c r="N70" s="399"/>
      <c r="O70" s="399"/>
      <c r="P70" s="399"/>
      <c r="Q70" s="399"/>
      <c r="R70" s="400"/>
    </row>
    <row r="71" spans="1:18" ht="15.75" customHeight="1">
      <c r="A71" s="369"/>
      <c r="B71" s="401"/>
      <c r="C71" s="713" t="s">
        <v>104</v>
      </c>
      <c r="D71" s="713"/>
      <c r="E71" s="713"/>
      <c r="F71" s="713"/>
      <c r="G71" s="713"/>
      <c r="H71" s="713"/>
      <c r="I71" s="713"/>
      <c r="J71" s="713"/>
      <c r="K71" s="713"/>
      <c r="L71" s="713"/>
      <c r="M71" s="713"/>
      <c r="N71" s="713"/>
      <c r="O71" s="713"/>
      <c r="P71" s="713"/>
      <c r="Q71" s="713"/>
      <c r="R71" s="714"/>
    </row>
    <row r="72" spans="1:18" ht="27" customHeight="1">
      <c r="A72" s="402"/>
      <c r="B72" s="376"/>
      <c r="C72" s="712">
        <v>2014</v>
      </c>
      <c r="D72" s="712"/>
      <c r="E72" s="710">
        <v>2015</v>
      </c>
      <c r="F72" s="710"/>
      <c r="G72" s="710">
        <v>2016</v>
      </c>
      <c r="H72" s="710"/>
      <c r="I72" s="710">
        <v>2017</v>
      </c>
      <c r="J72" s="710"/>
      <c r="K72" s="710">
        <v>2018</v>
      </c>
      <c r="L72" s="710"/>
      <c r="M72" s="710">
        <v>2019</v>
      </c>
      <c r="N72" s="710"/>
      <c r="O72" s="710">
        <v>2020</v>
      </c>
      <c r="P72" s="710"/>
      <c r="Q72" s="710" t="s">
        <v>97</v>
      </c>
      <c r="R72" s="711"/>
    </row>
    <row r="73" spans="1:18" ht="19.5" customHeight="1">
      <c r="A73" s="402"/>
      <c r="B73" s="376"/>
      <c r="C73" s="373" t="s">
        <v>29</v>
      </c>
      <c r="D73" s="373" t="s">
        <v>11</v>
      </c>
      <c r="E73" s="373" t="s">
        <v>29</v>
      </c>
      <c r="F73" s="373" t="s">
        <v>11</v>
      </c>
      <c r="G73" s="373" t="s">
        <v>29</v>
      </c>
      <c r="H73" s="373" t="s">
        <v>11</v>
      </c>
      <c r="I73" s="373" t="s">
        <v>29</v>
      </c>
      <c r="J73" s="373" t="s">
        <v>11</v>
      </c>
      <c r="K73" s="373" t="s">
        <v>29</v>
      </c>
      <c r="L73" s="373" t="s">
        <v>11</v>
      </c>
      <c r="M73" s="373" t="s">
        <v>29</v>
      </c>
      <c r="N73" s="373" t="s">
        <v>11</v>
      </c>
      <c r="O73" s="373" t="s">
        <v>29</v>
      </c>
      <c r="P73" s="373" t="s">
        <v>11</v>
      </c>
      <c r="Q73" s="373" t="s">
        <v>29</v>
      </c>
      <c r="R73" s="403" t="s">
        <v>11</v>
      </c>
    </row>
    <row r="74" spans="1:18" s="69" customFormat="1" ht="18" customHeight="1" thickBot="1">
      <c r="A74" s="585"/>
      <c r="B74" s="586"/>
      <c r="C74" s="587">
        <f aca="true" t="shared" si="0" ref="C74:R74">SUM(C9:C70)</f>
        <v>0</v>
      </c>
      <c r="D74" s="587">
        <f t="shared" si="0"/>
        <v>0</v>
      </c>
      <c r="E74" s="587">
        <f t="shared" si="0"/>
        <v>0</v>
      </c>
      <c r="F74" s="587">
        <f t="shared" si="0"/>
        <v>0</v>
      </c>
      <c r="G74" s="587">
        <f>SUM(G9:G70)</f>
        <v>14481203.910000002</v>
      </c>
      <c r="H74" s="587">
        <f t="shared" si="0"/>
        <v>8417834.5</v>
      </c>
      <c r="I74" s="587">
        <f t="shared" si="0"/>
        <v>39074662.73</v>
      </c>
      <c r="J74" s="587">
        <f t="shared" si="0"/>
        <v>27541041.579999994</v>
      </c>
      <c r="K74" s="587">
        <f t="shared" si="0"/>
        <v>32555810.839999996</v>
      </c>
      <c r="L74" s="587">
        <f t="shared" si="0"/>
        <v>24555800.819999997</v>
      </c>
      <c r="M74" s="587">
        <f t="shared" si="0"/>
        <v>34115594.72999999</v>
      </c>
      <c r="N74" s="587">
        <f t="shared" si="0"/>
        <v>25980676.94</v>
      </c>
      <c r="O74" s="587">
        <f t="shared" si="0"/>
        <v>22616420.789999995</v>
      </c>
      <c r="P74" s="587">
        <f t="shared" si="0"/>
        <v>18102113.79</v>
      </c>
      <c r="Q74" s="587">
        <f>SUM(Q9:Q70)</f>
        <v>142843692.99999997</v>
      </c>
      <c r="R74" s="588">
        <f t="shared" si="0"/>
        <v>104597467.63000001</v>
      </c>
    </row>
    <row r="75" spans="5:18" ht="12.75">
      <c r="E75" s="404"/>
      <c r="F75" s="404"/>
      <c r="G75" s="404"/>
      <c r="H75" s="404"/>
      <c r="I75" s="404"/>
      <c r="J75" s="404"/>
      <c r="K75" s="404"/>
      <c r="L75" s="404"/>
      <c r="M75" s="404"/>
      <c r="N75" s="404"/>
      <c r="O75" s="404"/>
      <c r="P75" s="405"/>
      <c r="Q75" s="406"/>
      <c r="R75" s="406"/>
    </row>
    <row r="76" spans="1:18" ht="12.75">
      <c r="A76" s="407"/>
      <c r="B76" s="407"/>
      <c r="C76" s="407"/>
      <c r="D76" s="407"/>
      <c r="E76" s="407"/>
      <c r="F76" s="407"/>
      <c r="G76" s="407"/>
      <c r="H76" s="408"/>
      <c r="I76" s="409"/>
      <c r="J76" s="409"/>
      <c r="K76" s="409"/>
      <c r="L76" s="409"/>
      <c r="M76" s="407"/>
      <c r="N76" s="407"/>
      <c r="O76" s="407"/>
      <c r="P76" s="407"/>
      <c r="Q76" s="407"/>
      <c r="R76" s="407"/>
    </row>
    <row r="77" spans="1:18" ht="12.75">
      <c r="A77" s="704" t="s">
        <v>880</v>
      </c>
      <c r="B77" s="705"/>
      <c r="C77" s="705"/>
      <c r="D77" s="705"/>
      <c r="E77" s="705"/>
      <c r="F77" s="705"/>
      <c r="G77" s="705"/>
      <c r="H77" s="705"/>
      <c r="I77" s="705"/>
      <c r="J77" s="705"/>
      <c r="K77" s="705"/>
      <c r="L77" s="705"/>
      <c r="M77" s="705"/>
      <c r="N77" s="705"/>
      <c r="O77" s="705"/>
      <c r="P77" s="705"/>
      <c r="Q77" s="705"/>
      <c r="R77" s="705"/>
    </row>
    <row r="78" ht="38.25">
      <c r="Q78" s="472" t="s">
        <v>1239</v>
      </c>
    </row>
    <row r="79" ht="12.75">
      <c r="G79" s="364" t="s">
        <v>621</v>
      </c>
    </row>
    <row r="80" ht="12.75">
      <c r="R80" s="364" t="s">
        <v>622</v>
      </c>
    </row>
  </sheetData>
  <sheetProtection/>
  <mergeCells count="20">
    <mergeCell ref="O6:P6"/>
    <mergeCell ref="Q72:R72"/>
    <mergeCell ref="C72:D72"/>
    <mergeCell ref="C71:R71"/>
    <mergeCell ref="E72:F72"/>
    <mergeCell ref="G72:H72"/>
    <mergeCell ref="I72:J72"/>
    <mergeCell ref="K72:L72"/>
    <mergeCell ref="M72:N72"/>
    <mergeCell ref="O72:P72"/>
    <mergeCell ref="A1:C1"/>
    <mergeCell ref="A77:R77"/>
    <mergeCell ref="A2:R2"/>
    <mergeCell ref="C6:D6"/>
    <mergeCell ref="Q6:R6"/>
    <mergeCell ref="E6:F6"/>
    <mergeCell ref="G6:H6"/>
    <mergeCell ref="I6:J6"/>
    <mergeCell ref="K6:L6"/>
    <mergeCell ref="M6:N6"/>
  </mergeCells>
  <printOptions horizontalCentered="1"/>
  <pageMargins left="0.11811023622047245" right="0.11811023622047245" top="0.35433070866141736" bottom="0.1968503937007874" header="0" footer="0"/>
  <pageSetup fitToHeight="0" horizontalDpi="600" verticalDpi="600" orientation="landscape" paperSize="9" scale="60" r:id="rId1"/>
  <headerFooter differentFirst="1">
    <oddFooter>&amp;R&amp;P</oddFooter>
  </headerFooter>
</worksheet>
</file>

<file path=xl/worksheets/sheet2.xml><?xml version="1.0" encoding="utf-8"?>
<worksheet xmlns="http://schemas.openxmlformats.org/spreadsheetml/2006/main" xmlns:r="http://schemas.openxmlformats.org/officeDocument/2006/relationships">
  <dimension ref="A1:V300"/>
  <sheetViews>
    <sheetView view="pageBreakPreview" zoomScale="70" zoomScaleNormal="66" zoomScaleSheetLayoutView="70" zoomScalePageLayoutView="0" workbookViewId="0" topLeftCell="A1">
      <pane ySplit="7" topLeftCell="A212" activePane="bottomLeft" state="frozen"/>
      <selection pane="topLeft" activeCell="A1" sqref="A1"/>
      <selection pane="bottomLeft" activeCell="G215" sqref="G215"/>
    </sheetView>
  </sheetViews>
  <sheetFormatPr defaultColWidth="9.140625" defaultRowHeight="15"/>
  <cols>
    <col min="1" max="1" width="10.00390625" style="124" customWidth="1"/>
    <col min="2" max="2" width="13.00390625" style="124" customWidth="1"/>
    <col min="3" max="3" width="23.57421875" style="124" customWidth="1"/>
    <col min="4" max="4" width="12.8515625" style="128" customWidth="1"/>
    <col min="5" max="5" width="11.421875" style="128" customWidth="1"/>
    <col min="6" max="6" width="13.00390625" style="128" customWidth="1"/>
    <col min="7" max="7" width="13.8515625" style="128" customWidth="1"/>
    <col min="8" max="8" width="6.00390625" style="128" customWidth="1"/>
    <col min="9" max="9" width="4.57421875" style="128" customWidth="1"/>
    <col min="10" max="10" width="5.8515625" style="128" customWidth="1"/>
    <col min="11" max="11" width="13.57421875" style="155" customWidth="1"/>
    <col min="12" max="12" width="12.57421875" style="155" customWidth="1"/>
    <col min="13" max="13" width="10.57421875" style="155" customWidth="1"/>
    <col min="14" max="14" width="12.00390625" style="155" customWidth="1"/>
    <col min="15" max="15" width="10.57421875" style="155" customWidth="1"/>
    <col min="16" max="16" width="12.8515625" style="155" customWidth="1"/>
    <col min="17" max="17" width="11.00390625" style="155" customWidth="1"/>
    <col min="18" max="18" width="11.421875" style="128" customWidth="1"/>
    <col min="19" max="19" width="12.57421875" style="128" customWidth="1"/>
    <col min="20" max="20" width="11.8515625" style="128" customWidth="1"/>
    <col min="21" max="21" width="11.57421875" style="128" customWidth="1"/>
    <col min="22" max="16384" width="9.140625" style="124" customWidth="1"/>
  </cols>
  <sheetData>
    <row r="1" spans="1:21" ht="18" customHeight="1">
      <c r="A1" s="702" t="s">
        <v>1240</v>
      </c>
      <c r="B1" s="703"/>
      <c r="C1" s="703"/>
      <c r="D1" s="702"/>
      <c r="E1" s="703"/>
      <c r="F1" s="703"/>
      <c r="R1" s="124"/>
      <c r="S1" s="124"/>
      <c r="T1" s="124"/>
      <c r="U1" s="124"/>
    </row>
    <row r="2" spans="1:21" s="125" customFormat="1" ht="18.75" customHeight="1">
      <c r="A2" s="736" t="s">
        <v>623</v>
      </c>
      <c r="B2" s="736"/>
      <c r="C2" s="736"/>
      <c r="D2" s="736"/>
      <c r="E2" s="736"/>
      <c r="F2" s="736"/>
      <c r="G2" s="736"/>
      <c r="H2" s="736"/>
      <c r="I2" s="736"/>
      <c r="J2" s="736"/>
      <c r="K2" s="736"/>
      <c r="L2" s="736"/>
      <c r="M2" s="736"/>
      <c r="N2" s="736"/>
      <c r="O2" s="736"/>
      <c r="P2" s="736"/>
      <c r="Q2" s="736"/>
      <c r="R2" s="736"/>
      <c r="S2" s="736"/>
      <c r="T2" s="736"/>
      <c r="U2" s="736"/>
    </row>
    <row r="3" spans="18:21" ht="9.75" customHeight="1">
      <c r="R3" s="124"/>
      <c r="S3" s="124"/>
      <c r="T3" s="124"/>
      <c r="U3" s="124"/>
    </row>
    <row r="4" spans="1:21" s="126" customFormat="1" ht="16.5" customHeight="1">
      <c r="A4" s="735" t="s">
        <v>625</v>
      </c>
      <c r="B4" s="735"/>
      <c r="C4" s="735"/>
      <c r="D4" s="735"/>
      <c r="E4" s="735"/>
      <c r="F4" s="735"/>
      <c r="G4" s="735"/>
      <c r="H4" s="735"/>
      <c r="I4" s="735"/>
      <c r="J4" s="735"/>
      <c r="K4" s="735"/>
      <c r="L4" s="735"/>
      <c r="M4" s="735"/>
      <c r="N4" s="735"/>
      <c r="O4" s="735"/>
      <c r="P4" s="735"/>
      <c r="Q4" s="735"/>
      <c r="R4" s="735"/>
      <c r="S4" s="735"/>
      <c r="T4" s="735"/>
      <c r="U4" s="735"/>
    </row>
    <row r="5" spans="18:21" ht="9.75" customHeight="1" thickBot="1">
      <c r="R5" s="124"/>
      <c r="S5" s="124"/>
      <c r="T5" s="124"/>
      <c r="U5" s="124"/>
    </row>
    <row r="6" spans="1:21" ht="14.25" customHeight="1">
      <c r="A6" s="737" t="s">
        <v>12</v>
      </c>
      <c r="B6" s="738"/>
      <c r="C6" s="738"/>
      <c r="D6" s="738"/>
      <c r="E6" s="738"/>
      <c r="F6" s="738"/>
      <c r="G6" s="738"/>
      <c r="H6" s="738"/>
      <c r="I6" s="738"/>
      <c r="J6" s="739"/>
      <c r="K6" s="737" t="s">
        <v>13</v>
      </c>
      <c r="L6" s="738"/>
      <c r="M6" s="738"/>
      <c r="N6" s="738"/>
      <c r="O6" s="738"/>
      <c r="P6" s="738"/>
      <c r="Q6" s="739"/>
      <c r="R6" s="737" t="s">
        <v>14</v>
      </c>
      <c r="S6" s="738"/>
      <c r="T6" s="738"/>
      <c r="U6" s="739"/>
    </row>
    <row r="7" spans="1:21" s="128" customFormat="1" ht="103.5" customHeight="1">
      <c r="A7" s="105" t="s">
        <v>0</v>
      </c>
      <c r="B7" s="589" t="s">
        <v>966</v>
      </c>
      <c r="C7" s="104" t="s">
        <v>1</v>
      </c>
      <c r="D7" s="104" t="s">
        <v>967</v>
      </c>
      <c r="E7" s="104" t="s">
        <v>2</v>
      </c>
      <c r="F7" s="104" t="s">
        <v>3</v>
      </c>
      <c r="G7" s="104" t="s">
        <v>4</v>
      </c>
      <c r="H7" s="104" t="s">
        <v>1176</v>
      </c>
      <c r="I7" s="104" t="s">
        <v>969</v>
      </c>
      <c r="J7" s="127" t="s">
        <v>1175</v>
      </c>
      <c r="K7" s="105" t="s">
        <v>6</v>
      </c>
      <c r="L7" s="104" t="s">
        <v>7</v>
      </c>
      <c r="M7" s="104" t="s">
        <v>8</v>
      </c>
      <c r="N7" s="104" t="s">
        <v>9</v>
      </c>
      <c r="O7" s="127" t="s">
        <v>10</v>
      </c>
      <c r="P7" s="104" t="s">
        <v>11</v>
      </c>
      <c r="Q7" s="590" t="s">
        <v>970</v>
      </c>
      <c r="R7" s="105" t="s">
        <v>971</v>
      </c>
      <c r="S7" s="104" t="s">
        <v>638</v>
      </c>
      <c r="T7" s="104" t="s">
        <v>284</v>
      </c>
      <c r="U7" s="106" t="s">
        <v>241</v>
      </c>
    </row>
    <row r="8" spans="1:21" ht="9.75" customHeight="1">
      <c r="A8" s="71"/>
      <c r="B8" s="483"/>
      <c r="C8" s="120"/>
      <c r="D8" s="11"/>
      <c r="E8" s="11"/>
      <c r="F8" s="11"/>
      <c r="G8" s="11"/>
      <c r="H8" s="11"/>
      <c r="I8" s="11"/>
      <c r="J8" s="73"/>
      <c r="K8" s="129"/>
      <c r="L8" s="130"/>
      <c r="M8" s="130"/>
      <c r="N8" s="130"/>
      <c r="O8" s="131"/>
      <c r="P8" s="130"/>
      <c r="Q8" s="486"/>
      <c r="R8" s="132"/>
      <c r="S8" s="11"/>
      <c r="T8" s="11"/>
      <c r="U8" s="72"/>
    </row>
    <row r="9" spans="1:21" s="59" customFormat="1" ht="12.75">
      <c r="A9" s="107" t="s">
        <v>131</v>
      </c>
      <c r="B9" s="724" t="s">
        <v>124</v>
      </c>
      <c r="C9" s="725"/>
      <c r="D9" s="725"/>
      <c r="E9" s="725"/>
      <c r="F9" s="725"/>
      <c r="G9" s="725"/>
      <c r="H9" s="725"/>
      <c r="I9" s="725"/>
      <c r="J9" s="726"/>
      <c r="K9" s="133"/>
      <c r="L9" s="134"/>
      <c r="M9" s="134"/>
      <c r="N9" s="134"/>
      <c r="O9" s="135"/>
      <c r="P9" s="134"/>
      <c r="Q9" s="487"/>
      <c r="R9" s="121"/>
      <c r="S9" s="108"/>
      <c r="T9" s="108"/>
      <c r="U9" s="136"/>
    </row>
    <row r="10" spans="1:21" s="59" customFormat="1" ht="12.75">
      <c r="A10" s="47" t="s">
        <v>15</v>
      </c>
      <c r="B10" s="715" t="s">
        <v>125</v>
      </c>
      <c r="C10" s="716"/>
      <c r="D10" s="716"/>
      <c r="E10" s="716"/>
      <c r="F10" s="716"/>
      <c r="G10" s="716"/>
      <c r="H10" s="716"/>
      <c r="I10" s="716"/>
      <c r="J10" s="717"/>
      <c r="K10" s="137"/>
      <c r="L10" s="81"/>
      <c r="M10" s="81"/>
      <c r="N10" s="81"/>
      <c r="O10" s="138"/>
      <c r="P10" s="81"/>
      <c r="Q10" s="488"/>
      <c r="R10" s="122"/>
      <c r="S10" s="56"/>
      <c r="T10" s="56"/>
      <c r="U10" s="139"/>
    </row>
    <row r="11" spans="1:21" s="59" customFormat="1" ht="12.75">
      <c r="A11" s="48" t="s">
        <v>132</v>
      </c>
      <c r="B11" s="718" t="s">
        <v>127</v>
      </c>
      <c r="C11" s="719"/>
      <c r="D11" s="719"/>
      <c r="E11" s="719"/>
      <c r="F11" s="719"/>
      <c r="G11" s="719"/>
      <c r="H11" s="719"/>
      <c r="I11" s="719"/>
      <c r="J11" s="720"/>
      <c r="K11" s="140"/>
      <c r="L11" s="82"/>
      <c r="M11" s="82"/>
      <c r="N11" s="82"/>
      <c r="O11" s="141"/>
      <c r="P11" s="82"/>
      <c r="Q11" s="489"/>
      <c r="R11" s="123"/>
      <c r="S11" s="51"/>
      <c r="T11" s="51"/>
      <c r="U11" s="142"/>
    </row>
    <row r="12" spans="1:21" s="59" customFormat="1" ht="40.5" customHeight="1">
      <c r="A12" s="50" t="s">
        <v>401</v>
      </c>
      <c r="B12" s="591" t="s">
        <v>984</v>
      </c>
      <c r="C12" s="112" t="s">
        <v>637</v>
      </c>
      <c r="D12" s="31" t="s">
        <v>356</v>
      </c>
      <c r="E12" s="31" t="s">
        <v>251</v>
      </c>
      <c r="F12" s="31" t="s">
        <v>355</v>
      </c>
      <c r="G12" s="31" t="s">
        <v>358</v>
      </c>
      <c r="H12" s="31" t="s">
        <v>248</v>
      </c>
      <c r="I12" s="31" t="s">
        <v>16</v>
      </c>
      <c r="J12" s="34"/>
      <c r="K12" s="27">
        <f>SUM(L12:P12)</f>
        <v>3348235</v>
      </c>
      <c r="L12" s="28">
        <v>502235</v>
      </c>
      <c r="M12" s="28"/>
      <c r="N12" s="28"/>
      <c r="O12" s="83"/>
      <c r="P12" s="28">
        <v>2846000</v>
      </c>
      <c r="Q12" s="490"/>
      <c r="R12" s="29" t="s">
        <v>716</v>
      </c>
      <c r="S12" s="30" t="s">
        <v>336</v>
      </c>
      <c r="T12" s="30" t="s">
        <v>712</v>
      </c>
      <c r="U12" s="84" t="s">
        <v>366</v>
      </c>
    </row>
    <row r="13" spans="1:21" s="59" customFormat="1" ht="108" customHeight="1">
      <c r="A13" s="50" t="s">
        <v>402</v>
      </c>
      <c r="B13" s="591" t="s">
        <v>985</v>
      </c>
      <c r="C13" s="26" t="s">
        <v>856</v>
      </c>
      <c r="D13" s="31" t="s">
        <v>293</v>
      </c>
      <c r="E13" s="31" t="s">
        <v>251</v>
      </c>
      <c r="F13" s="31" t="s">
        <v>375</v>
      </c>
      <c r="G13" s="49" t="s">
        <v>247</v>
      </c>
      <c r="H13" s="31" t="s">
        <v>248</v>
      </c>
      <c r="I13" s="31" t="s">
        <v>16</v>
      </c>
      <c r="J13" s="34"/>
      <c r="K13" s="181">
        <f>SUM(L13:P13)</f>
        <v>793367</v>
      </c>
      <c r="L13" s="68">
        <v>58396</v>
      </c>
      <c r="M13" s="201"/>
      <c r="N13" s="201"/>
      <c r="O13" s="185">
        <v>58396</v>
      </c>
      <c r="P13" s="68">
        <v>676575</v>
      </c>
      <c r="Q13" s="491"/>
      <c r="R13" s="183" t="s">
        <v>253</v>
      </c>
      <c r="S13" s="30" t="s">
        <v>302</v>
      </c>
      <c r="T13" s="30" t="s">
        <v>313</v>
      </c>
      <c r="U13" s="86">
        <v>2019</v>
      </c>
    </row>
    <row r="14" spans="1:21" s="59" customFormat="1" ht="51" customHeight="1">
      <c r="A14" s="50" t="s">
        <v>403</v>
      </c>
      <c r="B14" s="591" t="s">
        <v>986</v>
      </c>
      <c r="C14" s="26" t="s">
        <v>308</v>
      </c>
      <c r="D14" s="31" t="s">
        <v>310</v>
      </c>
      <c r="E14" s="31" t="s">
        <v>251</v>
      </c>
      <c r="F14" s="31" t="s">
        <v>376</v>
      </c>
      <c r="G14" s="49" t="s">
        <v>247</v>
      </c>
      <c r="H14" s="31" t="s">
        <v>248</v>
      </c>
      <c r="I14" s="31" t="s">
        <v>16</v>
      </c>
      <c r="J14" s="34"/>
      <c r="K14" s="181">
        <f>SUBTOTAL(9,L14:P14)</f>
        <v>310090.49</v>
      </c>
      <c r="L14" s="68">
        <v>23256.79</v>
      </c>
      <c r="M14" s="68"/>
      <c r="N14" s="68"/>
      <c r="O14" s="185">
        <v>23256.78</v>
      </c>
      <c r="P14" s="68">
        <v>263576.92</v>
      </c>
      <c r="Q14" s="491"/>
      <c r="R14" s="183" t="s">
        <v>313</v>
      </c>
      <c r="S14" s="30" t="s">
        <v>321</v>
      </c>
      <c r="T14" s="30" t="s">
        <v>347</v>
      </c>
      <c r="U14" s="86">
        <v>2019</v>
      </c>
    </row>
    <row r="15" spans="1:21" s="59" customFormat="1" ht="39" customHeight="1">
      <c r="A15" s="50" t="s">
        <v>404</v>
      </c>
      <c r="B15" s="591" t="s">
        <v>987</v>
      </c>
      <c r="C15" s="55" t="s">
        <v>636</v>
      </c>
      <c r="D15" s="31" t="s">
        <v>356</v>
      </c>
      <c r="E15" s="31" t="s">
        <v>251</v>
      </c>
      <c r="F15" s="31" t="s">
        <v>377</v>
      </c>
      <c r="G15" s="49" t="s">
        <v>247</v>
      </c>
      <c r="H15" s="31" t="s">
        <v>248</v>
      </c>
      <c r="I15" s="31" t="s">
        <v>16</v>
      </c>
      <c r="J15" s="34"/>
      <c r="K15" s="70">
        <v>1624616.01</v>
      </c>
      <c r="L15" s="28">
        <v>121846.2</v>
      </c>
      <c r="M15" s="28"/>
      <c r="N15" s="28"/>
      <c r="O15" s="83">
        <v>121846.2</v>
      </c>
      <c r="P15" s="67">
        <v>1380923.61</v>
      </c>
      <c r="Q15" s="492"/>
      <c r="R15" s="118" t="s">
        <v>253</v>
      </c>
      <c r="S15" s="91">
        <v>43435</v>
      </c>
      <c r="T15" s="91">
        <v>43525</v>
      </c>
      <c r="U15" s="143">
        <v>2021</v>
      </c>
    </row>
    <row r="16" spans="1:21" s="59" customFormat="1" ht="49.5" customHeight="1">
      <c r="A16" s="50" t="s">
        <v>405</v>
      </c>
      <c r="B16" s="592" t="s">
        <v>988</v>
      </c>
      <c r="C16" s="9" t="s">
        <v>309</v>
      </c>
      <c r="D16" s="5" t="s">
        <v>310</v>
      </c>
      <c r="E16" s="5" t="s">
        <v>251</v>
      </c>
      <c r="F16" s="5" t="s">
        <v>376</v>
      </c>
      <c r="G16" s="58" t="s">
        <v>247</v>
      </c>
      <c r="H16" s="5" t="s">
        <v>248</v>
      </c>
      <c r="I16" s="5"/>
      <c r="J16" s="22" t="s">
        <v>17</v>
      </c>
      <c r="K16" s="46">
        <v>289620</v>
      </c>
      <c r="L16" s="13">
        <v>21721.5</v>
      </c>
      <c r="M16" s="13"/>
      <c r="N16" s="13"/>
      <c r="O16" s="98">
        <v>21721.5</v>
      </c>
      <c r="P16" s="13">
        <v>246177</v>
      </c>
      <c r="Q16" s="493"/>
      <c r="R16" s="15" t="s">
        <v>394</v>
      </c>
      <c r="S16" s="16" t="s">
        <v>335</v>
      </c>
      <c r="T16" s="16" t="s">
        <v>350</v>
      </c>
      <c r="U16" s="144">
        <v>2021</v>
      </c>
    </row>
    <row r="17" spans="1:21" s="59" customFormat="1" ht="39" customHeight="1">
      <c r="A17" s="50" t="s">
        <v>728</v>
      </c>
      <c r="B17" s="591" t="s">
        <v>989</v>
      </c>
      <c r="C17" s="26" t="s">
        <v>723</v>
      </c>
      <c r="D17" s="31" t="s">
        <v>356</v>
      </c>
      <c r="E17" s="31" t="s">
        <v>251</v>
      </c>
      <c r="F17" s="31" t="s">
        <v>377</v>
      </c>
      <c r="G17" s="49" t="s">
        <v>724</v>
      </c>
      <c r="H17" s="31" t="s">
        <v>725</v>
      </c>
      <c r="I17" s="31" t="s">
        <v>16</v>
      </c>
      <c r="J17" s="34"/>
      <c r="K17" s="44">
        <v>120000</v>
      </c>
      <c r="L17" s="28">
        <v>18000</v>
      </c>
      <c r="M17" s="28"/>
      <c r="N17" s="28"/>
      <c r="O17" s="83"/>
      <c r="P17" s="28">
        <v>102000</v>
      </c>
      <c r="Q17" s="490"/>
      <c r="R17" s="29" t="s">
        <v>262</v>
      </c>
      <c r="S17" s="30" t="s">
        <v>263</v>
      </c>
      <c r="T17" s="3" t="s">
        <v>301</v>
      </c>
      <c r="U17" s="145">
        <v>2017</v>
      </c>
    </row>
    <row r="18" spans="1:21" s="59" customFormat="1" ht="39" customHeight="1">
      <c r="A18" s="224" t="s">
        <v>893</v>
      </c>
      <c r="B18" s="591" t="s">
        <v>990</v>
      </c>
      <c r="C18" s="212" t="s">
        <v>894</v>
      </c>
      <c r="D18" s="196" t="s">
        <v>293</v>
      </c>
      <c r="E18" s="196" t="s">
        <v>251</v>
      </c>
      <c r="F18" s="196" t="s">
        <v>375</v>
      </c>
      <c r="G18" s="197" t="s">
        <v>247</v>
      </c>
      <c r="H18" s="196" t="s">
        <v>248</v>
      </c>
      <c r="I18" s="196" t="s">
        <v>16</v>
      </c>
      <c r="J18" s="176"/>
      <c r="K18" s="181">
        <v>309839</v>
      </c>
      <c r="L18" s="68">
        <v>23238</v>
      </c>
      <c r="M18" s="201"/>
      <c r="N18" s="201"/>
      <c r="O18" s="185">
        <v>23238</v>
      </c>
      <c r="P18" s="68">
        <v>263363</v>
      </c>
      <c r="Q18" s="491"/>
      <c r="R18" s="183" t="s">
        <v>348</v>
      </c>
      <c r="S18" s="184" t="s">
        <v>895</v>
      </c>
      <c r="T18" s="184" t="s">
        <v>317</v>
      </c>
      <c r="U18" s="192">
        <v>2020</v>
      </c>
    </row>
    <row r="19" spans="1:21" s="59" customFormat="1" ht="12.75">
      <c r="A19" s="48" t="s">
        <v>133</v>
      </c>
      <c r="B19" s="718" t="s">
        <v>126</v>
      </c>
      <c r="C19" s="719"/>
      <c r="D19" s="719"/>
      <c r="E19" s="719"/>
      <c r="F19" s="719"/>
      <c r="G19" s="719"/>
      <c r="H19" s="719"/>
      <c r="I19" s="719"/>
      <c r="J19" s="720"/>
      <c r="K19" s="140"/>
      <c r="L19" s="82"/>
      <c r="M19" s="82"/>
      <c r="N19" s="82"/>
      <c r="O19" s="141"/>
      <c r="P19" s="82"/>
      <c r="Q19" s="489"/>
      <c r="R19" s="123"/>
      <c r="S19" s="51"/>
      <c r="T19" s="51"/>
      <c r="U19" s="142"/>
    </row>
    <row r="20" spans="1:21" s="59" customFormat="1" ht="65.25" customHeight="1">
      <c r="A20" s="207" t="s">
        <v>406</v>
      </c>
      <c r="B20" s="591" t="s">
        <v>991</v>
      </c>
      <c r="C20" s="26" t="s">
        <v>245</v>
      </c>
      <c r="D20" s="31" t="s">
        <v>246</v>
      </c>
      <c r="E20" s="31" t="s">
        <v>251</v>
      </c>
      <c r="F20" s="31" t="s">
        <v>378</v>
      </c>
      <c r="G20" s="49" t="s">
        <v>247</v>
      </c>
      <c r="H20" s="31" t="s">
        <v>248</v>
      </c>
      <c r="I20" s="31" t="s">
        <v>16</v>
      </c>
      <c r="J20" s="34"/>
      <c r="K20" s="44">
        <f>SUBTOTAL(9,L20:P20)</f>
        <v>318582</v>
      </c>
      <c r="L20" s="45">
        <v>23895</v>
      </c>
      <c r="M20" s="45"/>
      <c r="N20" s="45"/>
      <c r="O20" s="99">
        <v>23893</v>
      </c>
      <c r="P20" s="45">
        <v>270794</v>
      </c>
      <c r="Q20" s="494"/>
      <c r="R20" s="29" t="s">
        <v>253</v>
      </c>
      <c r="S20" s="184" t="s">
        <v>338</v>
      </c>
      <c r="T20" s="184" t="s">
        <v>317</v>
      </c>
      <c r="U20" s="192">
        <v>2020</v>
      </c>
    </row>
    <row r="21" spans="1:21" s="59" customFormat="1" ht="65.25" customHeight="1">
      <c r="A21" s="50" t="s">
        <v>407</v>
      </c>
      <c r="B21" s="591" t="s">
        <v>992</v>
      </c>
      <c r="C21" s="26" t="s">
        <v>708</v>
      </c>
      <c r="D21" s="31" t="s">
        <v>246</v>
      </c>
      <c r="E21" s="31" t="s">
        <v>251</v>
      </c>
      <c r="F21" s="31" t="s">
        <v>378</v>
      </c>
      <c r="G21" s="49" t="s">
        <v>247</v>
      </c>
      <c r="H21" s="31" t="s">
        <v>248</v>
      </c>
      <c r="I21" s="31" t="s">
        <v>16</v>
      </c>
      <c r="J21" s="34"/>
      <c r="K21" s="44">
        <f>SUBTOTAL(9,L21:P21)</f>
        <v>779240</v>
      </c>
      <c r="L21" s="45">
        <v>533593</v>
      </c>
      <c r="M21" s="45"/>
      <c r="N21" s="45"/>
      <c r="O21" s="99">
        <v>19917</v>
      </c>
      <c r="P21" s="45">
        <v>225730</v>
      </c>
      <c r="Q21" s="494"/>
      <c r="R21" s="29" t="s">
        <v>311</v>
      </c>
      <c r="S21" s="30" t="s">
        <v>318</v>
      </c>
      <c r="T21" s="30" t="s">
        <v>335</v>
      </c>
      <c r="U21" s="86">
        <v>2021</v>
      </c>
    </row>
    <row r="22" spans="1:21" s="59" customFormat="1" ht="66" customHeight="1">
      <c r="A22" s="50" t="s">
        <v>408</v>
      </c>
      <c r="B22" s="591" t="s">
        <v>993</v>
      </c>
      <c r="C22" s="26" t="s">
        <v>863</v>
      </c>
      <c r="D22" s="31" t="s">
        <v>285</v>
      </c>
      <c r="E22" s="31" t="s">
        <v>251</v>
      </c>
      <c r="F22" s="31" t="s">
        <v>379</v>
      </c>
      <c r="G22" s="49" t="s">
        <v>247</v>
      </c>
      <c r="H22" s="31" t="s">
        <v>248</v>
      </c>
      <c r="I22" s="31" t="s">
        <v>16</v>
      </c>
      <c r="J22" s="34"/>
      <c r="K22" s="44">
        <f>SUBTOTAL(9,L22:P22)</f>
        <v>1214989</v>
      </c>
      <c r="L22" s="28">
        <v>481391.09</v>
      </c>
      <c r="M22" s="28"/>
      <c r="N22" s="28"/>
      <c r="O22" s="83">
        <v>59480.91</v>
      </c>
      <c r="P22" s="28">
        <v>674117</v>
      </c>
      <c r="Q22" s="490"/>
      <c r="R22" s="29" t="s">
        <v>253</v>
      </c>
      <c r="S22" s="30" t="s">
        <v>321</v>
      </c>
      <c r="T22" s="30" t="s">
        <v>347</v>
      </c>
      <c r="U22" s="86">
        <v>2020</v>
      </c>
    </row>
    <row r="23" spans="1:21" s="59" customFormat="1" ht="64.5" customHeight="1">
      <c r="A23" s="50" t="s">
        <v>409</v>
      </c>
      <c r="B23" s="591" t="s">
        <v>994</v>
      </c>
      <c r="C23" s="26" t="s">
        <v>866</v>
      </c>
      <c r="D23" s="31" t="s">
        <v>369</v>
      </c>
      <c r="E23" s="31" t="s">
        <v>251</v>
      </c>
      <c r="F23" s="31" t="s">
        <v>370</v>
      </c>
      <c r="G23" s="31" t="s">
        <v>247</v>
      </c>
      <c r="H23" s="31" t="s">
        <v>248</v>
      </c>
      <c r="I23" s="31" t="s">
        <v>16</v>
      </c>
      <c r="J23" s="34"/>
      <c r="K23" s="44">
        <f>SUBTOTAL(9,L23:P23)</f>
        <v>753012</v>
      </c>
      <c r="L23" s="28">
        <v>56477</v>
      </c>
      <c r="M23" s="28"/>
      <c r="N23" s="28"/>
      <c r="O23" s="83">
        <v>56475</v>
      </c>
      <c r="P23" s="28">
        <v>640060</v>
      </c>
      <c r="Q23" s="490"/>
      <c r="R23" s="29" t="s">
        <v>253</v>
      </c>
      <c r="S23" s="30" t="s">
        <v>337</v>
      </c>
      <c r="T23" s="30" t="s">
        <v>338</v>
      </c>
      <c r="U23" s="86">
        <v>2020</v>
      </c>
    </row>
    <row r="24" spans="1:21" s="59" customFormat="1" ht="51" customHeight="1">
      <c r="A24" s="50" t="s">
        <v>410</v>
      </c>
      <c r="B24" s="592" t="s">
        <v>995</v>
      </c>
      <c r="C24" s="9" t="s">
        <v>718</v>
      </c>
      <c r="D24" s="5" t="s">
        <v>310</v>
      </c>
      <c r="E24" s="5" t="s">
        <v>251</v>
      </c>
      <c r="F24" s="5" t="s">
        <v>376</v>
      </c>
      <c r="G24" s="5" t="s">
        <v>247</v>
      </c>
      <c r="H24" s="5" t="s">
        <v>248</v>
      </c>
      <c r="I24" s="5"/>
      <c r="J24" s="22" t="s">
        <v>17</v>
      </c>
      <c r="K24" s="46">
        <v>179564.412</v>
      </c>
      <c r="L24" s="13">
        <v>13467.3309</v>
      </c>
      <c r="M24" s="13"/>
      <c r="N24" s="13"/>
      <c r="O24" s="98">
        <v>13467.3309</v>
      </c>
      <c r="P24" s="13">
        <v>152629.7502</v>
      </c>
      <c r="Q24" s="493"/>
      <c r="R24" s="15" t="s">
        <v>394</v>
      </c>
      <c r="S24" s="16" t="s">
        <v>318</v>
      </c>
      <c r="T24" s="16" t="s">
        <v>350</v>
      </c>
      <c r="U24" s="144">
        <v>2021</v>
      </c>
    </row>
    <row r="25" spans="1:21" s="59" customFormat="1" ht="12.75">
      <c r="A25" s="48" t="s">
        <v>134</v>
      </c>
      <c r="B25" s="718" t="s">
        <v>128</v>
      </c>
      <c r="C25" s="719"/>
      <c r="D25" s="719"/>
      <c r="E25" s="719"/>
      <c r="F25" s="719"/>
      <c r="G25" s="719"/>
      <c r="H25" s="719"/>
      <c r="I25" s="719"/>
      <c r="J25" s="720"/>
      <c r="K25" s="140"/>
      <c r="L25" s="82"/>
      <c r="M25" s="82"/>
      <c r="N25" s="82"/>
      <c r="O25" s="141"/>
      <c r="P25" s="82"/>
      <c r="Q25" s="489"/>
      <c r="R25" s="123"/>
      <c r="S25" s="51"/>
      <c r="T25" s="51"/>
      <c r="U25" s="142"/>
    </row>
    <row r="26" spans="1:21" s="59" customFormat="1" ht="51.75" customHeight="1">
      <c r="A26" s="194" t="s">
        <v>411</v>
      </c>
      <c r="B26" s="591" t="s">
        <v>996</v>
      </c>
      <c r="C26" s="195" t="s">
        <v>882</v>
      </c>
      <c r="D26" s="196" t="s">
        <v>246</v>
      </c>
      <c r="E26" s="196" t="s">
        <v>251</v>
      </c>
      <c r="F26" s="196" t="s">
        <v>378</v>
      </c>
      <c r="G26" s="197" t="s">
        <v>50</v>
      </c>
      <c r="H26" s="196" t="s">
        <v>248</v>
      </c>
      <c r="I26" s="196" t="s">
        <v>16</v>
      </c>
      <c r="J26" s="176"/>
      <c r="K26" s="181">
        <f>SUM(L26:P26)</f>
        <v>289620.02</v>
      </c>
      <c r="L26" s="198">
        <v>228144.96</v>
      </c>
      <c r="M26" s="198"/>
      <c r="N26" s="198"/>
      <c r="O26" s="182"/>
      <c r="P26" s="198">
        <v>61475.06</v>
      </c>
      <c r="Q26" s="495"/>
      <c r="R26" s="183" t="s">
        <v>253</v>
      </c>
      <c r="S26" s="184" t="s">
        <v>317</v>
      </c>
      <c r="T26" s="184" t="s">
        <v>394</v>
      </c>
      <c r="U26" s="192">
        <v>2018</v>
      </c>
    </row>
    <row r="27" spans="1:21" s="59" customFormat="1" ht="52.5" customHeight="1">
      <c r="A27" s="194" t="s">
        <v>412</v>
      </c>
      <c r="B27" s="591" t="s">
        <v>997</v>
      </c>
      <c r="C27" s="195" t="s">
        <v>260</v>
      </c>
      <c r="D27" s="196" t="s">
        <v>246</v>
      </c>
      <c r="E27" s="196" t="s">
        <v>251</v>
      </c>
      <c r="F27" s="196" t="s">
        <v>378</v>
      </c>
      <c r="G27" s="196" t="s">
        <v>261</v>
      </c>
      <c r="H27" s="196" t="s">
        <v>248</v>
      </c>
      <c r="I27" s="196"/>
      <c r="J27" s="176"/>
      <c r="K27" s="181">
        <f>SUM(L27:P27)</f>
        <v>306999</v>
      </c>
      <c r="L27" s="198">
        <v>43850</v>
      </c>
      <c r="M27" s="198"/>
      <c r="N27" s="198">
        <v>2200</v>
      </c>
      <c r="O27" s="182"/>
      <c r="P27" s="198">
        <v>260949</v>
      </c>
      <c r="Q27" s="495"/>
      <c r="R27" s="183" t="s">
        <v>299</v>
      </c>
      <c r="S27" s="184" t="s">
        <v>317</v>
      </c>
      <c r="T27" s="184" t="s">
        <v>340</v>
      </c>
      <c r="U27" s="192">
        <v>2020</v>
      </c>
    </row>
    <row r="28" spans="1:21" s="59" customFormat="1" ht="76.5">
      <c r="A28" s="194" t="s">
        <v>413</v>
      </c>
      <c r="B28" s="591" t="s">
        <v>998</v>
      </c>
      <c r="C28" s="195" t="s">
        <v>953</v>
      </c>
      <c r="D28" s="196" t="s">
        <v>285</v>
      </c>
      <c r="E28" s="196" t="s">
        <v>251</v>
      </c>
      <c r="F28" s="196" t="s">
        <v>379</v>
      </c>
      <c r="G28" s="197" t="s">
        <v>50</v>
      </c>
      <c r="H28" s="196" t="s">
        <v>248</v>
      </c>
      <c r="I28" s="196" t="s">
        <v>16</v>
      </c>
      <c r="J28" s="176"/>
      <c r="K28" s="181">
        <f>SUM(L28:P28)</f>
        <v>104515</v>
      </c>
      <c r="L28" s="68">
        <v>21052.1</v>
      </c>
      <c r="M28" s="68"/>
      <c r="N28" s="68"/>
      <c r="O28" s="185"/>
      <c r="P28" s="68">
        <v>83462.9</v>
      </c>
      <c r="Q28" s="491"/>
      <c r="R28" s="183" t="s">
        <v>253</v>
      </c>
      <c r="S28" s="184" t="s">
        <v>347</v>
      </c>
      <c r="T28" s="184" t="s">
        <v>307</v>
      </c>
      <c r="U28" s="199">
        <v>2019</v>
      </c>
    </row>
    <row r="29" spans="1:21" s="59" customFormat="1" ht="40.5" customHeight="1">
      <c r="A29" s="194" t="s">
        <v>414</v>
      </c>
      <c r="B29" s="591" t="s">
        <v>999</v>
      </c>
      <c r="C29" s="200" t="s">
        <v>774</v>
      </c>
      <c r="D29" s="196" t="s">
        <v>293</v>
      </c>
      <c r="E29" s="196" t="s">
        <v>251</v>
      </c>
      <c r="F29" s="196" t="s">
        <v>375</v>
      </c>
      <c r="G29" s="197" t="s">
        <v>50</v>
      </c>
      <c r="H29" s="196" t="s">
        <v>248</v>
      </c>
      <c r="I29" s="196" t="s">
        <v>16</v>
      </c>
      <c r="J29" s="176"/>
      <c r="K29" s="181">
        <f>SUM(L29:P29)</f>
        <v>1696770</v>
      </c>
      <c r="L29" s="68">
        <v>20214</v>
      </c>
      <c r="M29" s="68"/>
      <c r="N29" s="201"/>
      <c r="O29" s="511">
        <v>1562009</v>
      </c>
      <c r="P29" s="201">
        <v>114547</v>
      </c>
      <c r="Q29" s="496"/>
      <c r="R29" s="183" t="s">
        <v>253</v>
      </c>
      <c r="S29" s="184" t="s">
        <v>302</v>
      </c>
      <c r="T29" s="184" t="s">
        <v>313</v>
      </c>
      <c r="U29" s="192">
        <v>2020</v>
      </c>
    </row>
    <row r="30" spans="1:21" s="59" customFormat="1" ht="51" customHeight="1">
      <c r="A30" s="194" t="s">
        <v>415</v>
      </c>
      <c r="B30" s="591" t="s">
        <v>1000</v>
      </c>
      <c r="C30" s="195" t="s">
        <v>855</v>
      </c>
      <c r="D30" s="196" t="s">
        <v>310</v>
      </c>
      <c r="E30" s="196" t="s">
        <v>251</v>
      </c>
      <c r="F30" s="196" t="s">
        <v>376</v>
      </c>
      <c r="G30" s="196" t="s">
        <v>50</v>
      </c>
      <c r="H30" s="196" t="s">
        <v>248</v>
      </c>
      <c r="I30" s="196"/>
      <c r="J30" s="176"/>
      <c r="K30" s="181">
        <f>SUM(L30:P30)</f>
        <v>67099.72</v>
      </c>
      <c r="L30" s="68">
        <v>10064.96</v>
      </c>
      <c r="M30" s="68"/>
      <c r="N30" s="68"/>
      <c r="O30" s="185"/>
      <c r="P30" s="68">
        <v>57034.76</v>
      </c>
      <c r="Q30" s="491"/>
      <c r="R30" s="183" t="s">
        <v>253</v>
      </c>
      <c r="S30" s="184" t="s">
        <v>347</v>
      </c>
      <c r="T30" s="184" t="s">
        <v>311</v>
      </c>
      <c r="U30" s="192">
        <v>2020</v>
      </c>
    </row>
    <row r="31" spans="1:21" s="59" customFormat="1" ht="38.25" customHeight="1">
      <c r="A31" s="194" t="s">
        <v>416</v>
      </c>
      <c r="B31" s="591" t="s">
        <v>1001</v>
      </c>
      <c r="C31" s="195" t="s">
        <v>374</v>
      </c>
      <c r="D31" s="196" t="s">
        <v>369</v>
      </c>
      <c r="E31" s="196" t="s">
        <v>251</v>
      </c>
      <c r="F31" s="196" t="s">
        <v>370</v>
      </c>
      <c r="G31" s="196" t="s">
        <v>247</v>
      </c>
      <c r="H31" s="196" t="s">
        <v>248</v>
      </c>
      <c r="I31" s="196"/>
      <c r="J31" s="176"/>
      <c r="K31" s="181">
        <v>528922.07</v>
      </c>
      <c r="L31" s="68">
        <v>39699.16</v>
      </c>
      <c r="M31" s="68"/>
      <c r="N31" s="68"/>
      <c r="O31" s="185">
        <v>39669.15</v>
      </c>
      <c r="P31" s="68">
        <v>449583.76</v>
      </c>
      <c r="Q31" s="491"/>
      <c r="R31" s="183" t="s">
        <v>253</v>
      </c>
      <c r="S31" s="184" t="s">
        <v>321</v>
      </c>
      <c r="T31" s="184" t="s">
        <v>347</v>
      </c>
      <c r="U31" s="192">
        <v>2019</v>
      </c>
    </row>
    <row r="32" spans="1:21" s="59" customFormat="1" ht="51.75" customHeight="1">
      <c r="A32" s="207" t="s">
        <v>417</v>
      </c>
      <c r="B32" s="591" t="s">
        <v>1002</v>
      </c>
      <c r="C32" s="202" t="s">
        <v>868</v>
      </c>
      <c r="D32" s="196" t="s">
        <v>334</v>
      </c>
      <c r="E32" s="196" t="s">
        <v>251</v>
      </c>
      <c r="F32" s="196" t="s">
        <v>380</v>
      </c>
      <c r="G32" s="196" t="s">
        <v>50</v>
      </c>
      <c r="H32" s="196" t="s">
        <v>248</v>
      </c>
      <c r="I32" s="196"/>
      <c r="J32" s="176"/>
      <c r="K32" s="181">
        <f>SUM(L32:P32)</f>
        <v>131669.58</v>
      </c>
      <c r="L32" s="68">
        <v>19750.44</v>
      </c>
      <c r="M32" s="68"/>
      <c r="N32" s="68"/>
      <c r="O32" s="185"/>
      <c r="P32" s="68">
        <v>111919.14</v>
      </c>
      <c r="Q32" s="491"/>
      <c r="R32" s="183" t="s">
        <v>253</v>
      </c>
      <c r="S32" s="184" t="s">
        <v>716</v>
      </c>
      <c r="T32" s="184" t="s">
        <v>340</v>
      </c>
      <c r="U32" s="190">
        <v>2020</v>
      </c>
    </row>
    <row r="33" spans="1:21" s="59" customFormat="1" ht="38.25" customHeight="1">
      <c r="A33" s="207" t="s">
        <v>418</v>
      </c>
      <c r="B33" s="591" t="s">
        <v>1003</v>
      </c>
      <c r="C33" s="202" t="s">
        <v>333</v>
      </c>
      <c r="D33" s="196" t="s">
        <v>334</v>
      </c>
      <c r="E33" s="196" t="s">
        <v>251</v>
      </c>
      <c r="F33" s="196" t="s">
        <v>380</v>
      </c>
      <c r="G33" s="196" t="s">
        <v>261</v>
      </c>
      <c r="H33" s="196" t="s">
        <v>248</v>
      </c>
      <c r="I33" s="196"/>
      <c r="J33" s="176"/>
      <c r="K33" s="181">
        <v>490050</v>
      </c>
      <c r="L33" s="68">
        <v>73507.5</v>
      </c>
      <c r="M33" s="68"/>
      <c r="N33" s="68"/>
      <c r="O33" s="185"/>
      <c r="P33" s="198">
        <v>416542.5</v>
      </c>
      <c r="Q33" s="495"/>
      <c r="R33" s="183" t="s">
        <v>321</v>
      </c>
      <c r="S33" s="184" t="s">
        <v>311</v>
      </c>
      <c r="T33" s="184" t="s">
        <v>348</v>
      </c>
      <c r="U33" s="190">
        <v>2019</v>
      </c>
    </row>
    <row r="34" spans="1:21" s="59" customFormat="1" ht="48.75" customHeight="1">
      <c r="A34" s="194" t="s">
        <v>419</v>
      </c>
      <c r="B34" s="591" t="s">
        <v>1004</v>
      </c>
      <c r="C34" s="195" t="s">
        <v>760</v>
      </c>
      <c r="D34" s="196" t="s">
        <v>334</v>
      </c>
      <c r="E34" s="196" t="s">
        <v>251</v>
      </c>
      <c r="F34" s="196" t="s">
        <v>380</v>
      </c>
      <c r="G34" s="196" t="s">
        <v>339</v>
      </c>
      <c r="H34" s="196" t="s">
        <v>248</v>
      </c>
      <c r="I34" s="196"/>
      <c r="J34" s="176"/>
      <c r="K34" s="181">
        <v>352941</v>
      </c>
      <c r="L34" s="68">
        <v>26471</v>
      </c>
      <c r="M34" s="68"/>
      <c r="N34" s="68"/>
      <c r="O34" s="185">
        <v>26470</v>
      </c>
      <c r="P34" s="198">
        <v>300000</v>
      </c>
      <c r="Q34" s="495"/>
      <c r="R34" s="183" t="s">
        <v>253</v>
      </c>
      <c r="S34" s="184" t="s">
        <v>312</v>
      </c>
      <c r="T34" s="184" t="s">
        <v>895</v>
      </c>
      <c r="U34" s="190">
        <v>2019</v>
      </c>
    </row>
    <row r="35" spans="1:21" s="59" customFormat="1" ht="51.75" customHeight="1">
      <c r="A35" s="194" t="s">
        <v>420</v>
      </c>
      <c r="B35" s="591" t="s">
        <v>1005</v>
      </c>
      <c r="C35" s="202" t="s">
        <v>864</v>
      </c>
      <c r="D35" s="196" t="s">
        <v>334</v>
      </c>
      <c r="E35" s="196" t="s">
        <v>251</v>
      </c>
      <c r="F35" s="196" t="s">
        <v>380</v>
      </c>
      <c r="G35" s="196" t="s">
        <v>339</v>
      </c>
      <c r="H35" s="196" t="s">
        <v>248</v>
      </c>
      <c r="I35" s="196"/>
      <c r="J35" s="176"/>
      <c r="K35" s="181">
        <v>357593</v>
      </c>
      <c r="L35" s="68">
        <v>26820</v>
      </c>
      <c r="M35" s="68"/>
      <c r="N35" s="68"/>
      <c r="O35" s="185">
        <v>26819</v>
      </c>
      <c r="P35" s="68">
        <v>303954</v>
      </c>
      <c r="Q35" s="491"/>
      <c r="R35" s="183" t="s">
        <v>253</v>
      </c>
      <c r="S35" s="184" t="s">
        <v>335</v>
      </c>
      <c r="T35" s="184" t="s">
        <v>350</v>
      </c>
      <c r="U35" s="190">
        <v>2020</v>
      </c>
    </row>
    <row r="36" spans="1:21" s="59" customFormat="1" ht="63.75" customHeight="1">
      <c r="A36" s="194" t="s">
        <v>421</v>
      </c>
      <c r="B36" s="591" t="s">
        <v>1006</v>
      </c>
      <c r="C36" s="202" t="s">
        <v>865</v>
      </c>
      <c r="D36" s="196" t="s">
        <v>334</v>
      </c>
      <c r="E36" s="196" t="s">
        <v>251</v>
      </c>
      <c r="F36" s="196" t="s">
        <v>380</v>
      </c>
      <c r="G36" s="196" t="s">
        <v>339</v>
      </c>
      <c r="H36" s="196" t="s">
        <v>248</v>
      </c>
      <c r="I36" s="196"/>
      <c r="J36" s="176"/>
      <c r="K36" s="181">
        <v>352941</v>
      </c>
      <c r="L36" s="68">
        <v>26471</v>
      </c>
      <c r="M36" s="68"/>
      <c r="N36" s="68"/>
      <c r="O36" s="185">
        <v>26470</v>
      </c>
      <c r="P36" s="68">
        <v>300000</v>
      </c>
      <c r="Q36" s="491"/>
      <c r="R36" s="183" t="s">
        <v>253</v>
      </c>
      <c r="S36" s="184" t="s">
        <v>336</v>
      </c>
      <c r="T36" s="184" t="s">
        <v>712</v>
      </c>
      <c r="U36" s="190">
        <v>2022</v>
      </c>
    </row>
    <row r="37" spans="1:21" s="59" customFormat="1" ht="52.5" customHeight="1">
      <c r="A37" s="194" t="s">
        <v>422</v>
      </c>
      <c r="B37" s="606" t="s">
        <v>1007</v>
      </c>
      <c r="C37" s="203" t="s">
        <v>715</v>
      </c>
      <c r="D37" s="196" t="s">
        <v>356</v>
      </c>
      <c r="E37" s="196" t="s">
        <v>251</v>
      </c>
      <c r="F37" s="196" t="s">
        <v>377</v>
      </c>
      <c r="G37" s="204" t="s">
        <v>359</v>
      </c>
      <c r="H37" s="196" t="s">
        <v>248</v>
      </c>
      <c r="I37" s="196" t="s">
        <v>16</v>
      </c>
      <c r="J37" s="176"/>
      <c r="K37" s="181">
        <f>SUM(L37:P37)</f>
        <v>270108.58</v>
      </c>
      <c r="L37" s="68">
        <v>40516.29</v>
      </c>
      <c r="M37" s="68"/>
      <c r="N37" s="68"/>
      <c r="O37" s="185"/>
      <c r="P37" s="68">
        <v>229592.29</v>
      </c>
      <c r="Q37" s="491"/>
      <c r="R37" s="183" t="s">
        <v>253</v>
      </c>
      <c r="S37" s="184" t="s">
        <v>340</v>
      </c>
      <c r="T37" s="184" t="s">
        <v>335</v>
      </c>
      <c r="U37" s="191">
        <v>2021</v>
      </c>
    </row>
    <row r="38" spans="1:21" s="59" customFormat="1" ht="50.25" customHeight="1">
      <c r="A38" s="194" t="s">
        <v>423</v>
      </c>
      <c r="B38" s="591" t="s">
        <v>1008</v>
      </c>
      <c r="C38" s="195" t="s">
        <v>368</v>
      </c>
      <c r="D38" s="196" t="s">
        <v>369</v>
      </c>
      <c r="E38" s="196" t="s">
        <v>251</v>
      </c>
      <c r="F38" s="196" t="s">
        <v>370</v>
      </c>
      <c r="G38" s="204" t="s">
        <v>371</v>
      </c>
      <c r="H38" s="196" t="s">
        <v>248</v>
      </c>
      <c r="I38" s="196"/>
      <c r="J38" s="176"/>
      <c r="K38" s="181">
        <f>SUM(L38:P38)</f>
        <v>158717</v>
      </c>
      <c r="L38" s="68">
        <v>23807.56</v>
      </c>
      <c r="M38" s="68"/>
      <c r="N38" s="68"/>
      <c r="O38" s="185"/>
      <c r="P38" s="68">
        <v>134909.44</v>
      </c>
      <c r="Q38" s="491"/>
      <c r="R38" s="183" t="s">
        <v>253</v>
      </c>
      <c r="S38" s="184" t="s">
        <v>348</v>
      </c>
      <c r="T38" s="184" t="s">
        <v>895</v>
      </c>
      <c r="U38" s="192">
        <v>2020</v>
      </c>
    </row>
    <row r="39" spans="1:21" s="59" customFormat="1" ht="36" customHeight="1">
      <c r="A39" s="194" t="s">
        <v>424</v>
      </c>
      <c r="B39" s="591" t="s">
        <v>1009</v>
      </c>
      <c r="C39" s="195" t="s">
        <v>372</v>
      </c>
      <c r="D39" s="196" t="s">
        <v>369</v>
      </c>
      <c r="E39" s="196" t="s">
        <v>251</v>
      </c>
      <c r="F39" s="196" t="s">
        <v>370</v>
      </c>
      <c r="G39" s="196" t="s">
        <v>373</v>
      </c>
      <c r="H39" s="196" t="s">
        <v>248</v>
      </c>
      <c r="I39" s="205"/>
      <c r="J39" s="206"/>
      <c r="K39" s="181">
        <f>SUM(L39:P39)</f>
        <v>427132.94</v>
      </c>
      <c r="L39" s="186">
        <v>64069.94</v>
      </c>
      <c r="M39" s="187"/>
      <c r="N39" s="187"/>
      <c r="O39" s="512"/>
      <c r="P39" s="68">
        <v>363063</v>
      </c>
      <c r="Q39" s="491"/>
      <c r="R39" s="183" t="s">
        <v>299</v>
      </c>
      <c r="S39" s="184" t="s">
        <v>782</v>
      </c>
      <c r="T39" s="184" t="s">
        <v>348</v>
      </c>
      <c r="U39" s="193" t="s">
        <v>777</v>
      </c>
    </row>
    <row r="40" spans="1:21" s="59" customFormat="1" ht="37.5" customHeight="1">
      <c r="A40" s="194" t="s">
        <v>425</v>
      </c>
      <c r="B40" s="591" t="s">
        <v>1010</v>
      </c>
      <c r="C40" s="202" t="s">
        <v>354</v>
      </c>
      <c r="D40" s="196" t="s">
        <v>356</v>
      </c>
      <c r="E40" s="196" t="s">
        <v>251</v>
      </c>
      <c r="F40" s="196" t="s">
        <v>377</v>
      </c>
      <c r="G40" s="197" t="s">
        <v>247</v>
      </c>
      <c r="H40" s="196" t="s">
        <v>248</v>
      </c>
      <c r="I40" s="196"/>
      <c r="J40" s="176"/>
      <c r="K40" s="188">
        <f>P40*1/0.85</f>
        <v>557011.0470588235</v>
      </c>
      <c r="L40" s="68">
        <f>P40*0.075/0.85</f>
        <v>41775.82852941177</v>
      </c>
      <c r="M40" s="68"/>
      <c r="N40" s="68"/>
      <c r="O40" s="185">
        <f>P40*0.075/0.85</f>
        <v>41775.82852941177</v>
      </c>
      <c r="P40" s="201">
        <v>473459.39</v>
      </c>
      <c r="Q40" s="496"/>
      <c r="R40" s="593" t="s">
        <v>338</v>
      </c>
      <c r="S40" s="189">
        <v>43405</v>
      </c>
      <c r="T40" s="189">
        <v>43497</v>
      </c>
      <c r="U40" s="191">
        <v>2021</v>
      </c>
    </row>
    <row r="41" spans="1:21" s="59" customFormat="1" ht="12.75">
      <c r="A41" s="47" t="s">
        <v>135</v>
      </c>
      <c r="B41" s="715" t="s">
        <v>129</v>
      </c>
      <c r="C41" s="716"/>
      <c r="D41" s="716"/>
      <c r="E41" s="716"/>
      <c r="F41" s="716"/>
      <c r="G41" s="716"/>
      <c r="H41" s="716"/>
      <c r="I41" s="716"/>
      <c r="J41" s="717"/>
      <c r="K41" s="137"/>
      <c r="L41" s="81"/>
      <c r="M41" s="81"/>
      <c r="N41" s="81"/>
      <c r="O41" s="138"/>
      <c r="P41" s="81"/>
      <c r="Q41" s="488"/>
      <c r="R41" s="122"/>
      <c r="S41" s="56"/>
      <c r="T41" s="56"/>
      <c r="U41" s="139"/>
    </row>
    <row r="42" spans="1:21" ht="12.75">
      <c r="A42" s="48" t="s">
        <v>130</v>
      </c>
      <c r="B42" s="718" t="s">
        <v>136</v>
      </c>
      <c r="C42" s="719"/>
      <c r="D42" s="719"/>
      <c r="E42" s="719"/>
      <c r="F42" s="719"/>
      <c r="G42" s="719"/>
      <c r="H42" s="719"/>
      <c r="I42" s="719"/>
      <c r="J42" s="720"/>
      <c r="K42" s="140"/>
      <c r="L42" s="82"/>
      <c r="M42" s="82"/>
      <c r="N42" s="82"/>
      <c r="O42" s="141"/>
      <c r="P42" s="82"/>
      <c r="Q42" s="489"/>
      <c r="R42" s="123"/>
      <c r="S42" s="51"/>
      <c r="T42" s="51"/>
      <c r="U42" s="142"/>
    </row>
    <row r="43" spans="1:21" ht="52.5" customHeight="1">
      <c r="A43" s="50" t="s">
        <v>426</v>
      </c>
      <c r="B43" s="591" t="s">
        <v>1011</v>
      </c>
      <c r="C43" s="26" t="s">
        <v>683</v>
      </c>
      <c r="D43" s="31" t="s">
        <v>356</v>
      </c>
      <c r="E43" s="31" t="s">
        <v>254</v>
      </c>
      <c r="F43" s="31" t="s">
        <v>654</v>
      </c>
      <c r="G43" s="31" t="s">
        <v>688</v>
      </c>
      <c r="H43" s="31" t="s">
        <v>248</v>
      </c>
      <c r="I43" s="31"/>
      <c r="J43" s="34"/>
      <c r="K43" s="44">
        <f>P43*100/85</f>
        <v>340729.4117647059</v>
      </c>
      <c r="L43" s="45">
        <f>K43-P43</f>
        <v>51109.4117647059</v>
      </c>
      <c r="M43" s="45"/>
      <c r="N43" s="45"/>
      <c r="O43" s="99"/>
      <c r="P43" s="45">
        <v>289620</v>
      </c>
      <c r="Q43" s="494"/>
      <c r="R43" s="29" t="s">
        <v>271</v>
      </c>
      <c r="S43" s="30" t="s">
        <v>684</v>
      </c>
      <c r="T43" s="30" t="s">
        <v>685</v>
      </c>
      <c r="U43" s="86">
        <v>2019</v>
      </c>
    </row>
    <row r="44" spans="1:21" ht="30" customHeight="1">
      <c r="A44" s="47" t="s">
        <v>137</v>
      </c>
      <c r="B44" s="715" t="s">
        <v>138</v>
      </c>
      <c r="C44" s="716"/>
      <c r="D44" s="716"/>
      <c r="E44" s="716"/>
      <c r="F44" s="716"/>
      <c r="G44" s="716"/>
      <c r="H44" s="716"/>
      <c r="I44" s="716"/>
      <c r="J44" s="717"/>
      <c r="K44" s="137"/>
      <c r="L44" s="81"/>
      <c r="M44" s="81"/>
      <c r="N44" s="81"/>
      <c r="O44" s="138"/>
      <c r="P44" s="81"/>
      <c r="Q44" s="488"/>
      <c r="R44" s="122"/>
      <c r="S44" s="56"/>
      <c r="T44" s="56"/>
      <c r="U44" s="139"/>
    </row>
    <row r="45" spans="1:21" ht="12.75">
      <c r="A45" s="48" t="s">
        <v>139</v>
      </c>
      <c r="B45" s="718" t="s">
        <v>140</v>
      </c>
      <c r="C45" s="719"/>
      <c r="D45" s="719"/>
      <c r="E45" s="719"/>
      <c r="F45" s="719"/>
      <c r="G45" s="719"/>
      <c r="H45" s="719"/>
      <c r="I45" s="719"/>
      <c r="J45" s="720"/>
      <c r="K45" s="140"/>
      <c r="L45" s="82"/>
      <c r="M45" s="82"/>
      <c r="N45" s="82"/>
      <c r="O45" s="141"/>
      <c r="P45" s="82"/>
      <c r="Q45" s="489"/>
      <c r="R45" s="123"/>
      <c r="S45" s="51"/>
      <c r="T45" s="51"/>
      <c r="U45" s="142"/>
    </row>
    <row r="46" spans="1:21" ht="51.75" customHeight="1">
      <c r="A46" s="35" t="s">
        <v>427</v>
      </c>
      <c r="B46" s="591" t="s">
        <v>1012</v>
      </c>
      <c r="C46" s="57" t="s">
        <v>655</v>
      </c>
      <c r="D46" s="41" t="s">
        <v>653</v>
      </c>
      <c r="E46" s="31" t="s">
        <v>264</v>
      </c>
      <c r="F46" s="41" t="s">
        <v>654</v>
      </c>
      <c r="G46" s="74" t="s">
        <v>363</v>
      </c>
      <c r="H46" s="41" t="s">
        <v>248</v>
      </c>
      <c r="I46" s="41"/>
      <c r="J46" s="85"/>
      <c r="K46" s="113">
        <f>SUM(L46:P46)</f>
        <v>8291092</v>
      </c>
      <c r="L46" s="67">
        <v>1196850</v>
      </c>
      <c r="M46" s="67"/>
      <c r="N46" s="67">
        <v>123010</v>
      </c>
      <c r="O46" s="114"/>
      <c r="P46" s="67">
        <v>6971232</v>
      </c>
      <c r="Q46" s="492"/>
      <c r="R46" s="118" t="s">
        <v>303</v>
      </c>
      <c r="S46" s="75" t="s">
        <v>303</v>
      </c>
      <c r="T46" s="75" t="s">
        <v>301</v>
      </c>
      <c r="U46" s="119" t="s">
        <v>300</v>
      </c>
    </row>
    <row r="47" spans="1:21" ht="37.5" customHeight="1">
      <c r="A47" s="35" t="s">
        <v>428</v>
      </c>
      <c r="B47" s="591" t="s">
        <v>1013</v>
      </c>
      <c r="C47" s="26" t="s">
        <v>628</v>
      </c>
      <c r="D47" s="31" t="s">
        <v>255</v>
      </c>
      <c r="E47" s="31" t="s">
        <v>264</v>
      </c>
      <c r="F47" s="31" t="s">
        <v>378</v>
      </c>
      <c r="G47" s="31" t="s">
        <v>256</v>
      </c>
      <c r="H47" s="31" t="s">
        <v>248</v>
      </c>
      <c r="I47" s="31"/>
      <c r="J47" s="34"/>
      <c r="K47" s="27">
        <f>SUM(L47:P47)</f>
        <v>2384189</v>
      </c>
      <c r="L47" s="33">
        <v>397828</v>
      </c>
      <c r="M47" s="33"/>
      <c r="N47" s="33">
        <v>794266.5</v>
      </c>
      <c r="O47" s="97"/>
      <c r="P47" s="33">
        <v>1192094.5</v>
      </c>
      <c r="Q47" s="497"/>
      <c r="R47" s="29" t="s">
        <v>252</v>
      </c>
      <c r="S47" s="30" t="s">
        <v>253</v>
      </c>
      <c r="T47" s="30" t="s">
        <v>286</v>
      </c>
      <c r="U47" s="86">
        <v>2018</v>
      </c>
    </row>
    <row r="48" spans="1:21" ht="51" customHeight="1">
      <c r="A48" s="35" t="s">
        <v>429</v>
      </c>
      <c r="B48" s="592" t="s">
        <v>1014</v>
      </c>
      <c r="C48" s="9" t="s">
        <v>627</v>
      </c>
      <c r="D48" s="5" t="s">
        <v>255</v>
      </c>
      <c r="E48" s="5" t="s">
        <v>264</v>
      </c>
      <c r="F48" s="5" t="s">
        <v>378</v>
      </c>
      <c r="G48" s="5" t="s">
        <v>256</v>
      </c>
      <c r="H48" s="5" t="s">
        <v>248</v>
      </c>
      <c r="I48" s="5"/>
      <c r="J48" s="22" t="s">
        <v>17</v>
      </c>
      <c r="K48" s="12">
        <v>1857960</v>
      </c>
      <c r="L48" s="14"/>
      <c r="M48" s="14"/>
      <c r="N48" s="14">
        <v>468877.38</v>
      </c>
      <c r="O48" s="115"/>
      <c r="P48" s="14">
        <v>1389082.62</v>
      </c>
      <c r="Q48" s="498"/>
      <c r="R48" s="15" t="s">
        <v>337</v>
      </c>
      <c r="S48" s="16" t="s">
        <v>317</v>
      </c>
      <c r="T48" s="16" t="s">
        <v>340</v>
      </c>
      <c r="U48" s="144">
        <v>2020</v>
      </c>
    </row>
    <row r="49" spans="1:21" s="59" customFormat="1" ht="50.25" customHeight="1">
      <c r="A49" s="35" t="s">
        <v>430</v>
      </c>
      <c r="B49" s="591" t="s">
        <v>1015</v>
      </c>
      <c r="C49" s="26" t="s">
        <v>647</v>
      </c>
      <c r="D49" s="31" t="s">
        <v>296</v>
      </c>
      <c r="E49" s="31" t="s">
        <v>264</v>
      </c>
      <c r="F49" s="31" t="s">
        <v>379</v>
      </c>
      <c r="G49" s="31" t="s">
        <v>256</v>
      </c>
      <c r="H49" s="31" t="s">
        <v>248</v>
      </c>
      <c r="I49" s="31"/>
      <c r="J49" s="34"/>
      <c r="K49" s="27">
        <f>SUBTOTAL(9,L49:P49)</f>
        <v>1975918</v>
      </c>
      <c r="L49" s="28">
        <v>155084.04</v>
      </c>
      <c r="M49" s="28"/>
      <c r="N49" s="28">
        <v>620336.16</v>
      </c>
      <c r="O49" s="83"/>
      <c r="P49" s="28">
        <v>1200497.8</v>
      </c>
      <c r="Q49" s="490"/>
      <c r="R49" s="29" t="s">
        <v>252</v>
      </c>
      <c r="S49" s="30" t="s">
        <v>253</v>
      </c>
      <c r="T49" s="30" t="s">
        <v>286</v>
      </c>
      <c r="U49" s="86">
        <v>2018</v>
      </c>
    </row>
    <row r="50" spans="1:21" s="59" customFormat="1" ht="51" customHeight="1">
      <c r="A50" s="35" t="s">
        <v>431</v>
      </c>
      <c r="B50" s="591" t="s">
        <v>1016</v>
      </c>
      <c r="C50" s="26" t="s">
        <v>294</v>
      </c>
      <c r="D50" s="31" t="s">
        <v>295</v>
      </c>
      <c r="E50" s="31" t="s">
        <v>264</v>
      </c>
      <c r="F50" s="31" t="s">
        <v>375</v>
      </c>
      <c r="G50" s="31" t="s">
        <v>256</v>
      </c>
      <c r="H50" s="31" t="s">
        <v>248</v>
      </c>
      <c r="I50" s="31"/>
      <c r="J50" s="34"/>
      <c r="K50" s="27">
        <f>SUM(L50:P50)</f>
        <v>2128261.42</v>
      </c>
      <c r="L50" s="28">
        <v>33855</v>
      </c>
      <c r="M50" s="28"/>
      <c r="N50" s="28">
        <v>633789.45</v>
      </c>
      <c r="O50" s="83"/>
      <c r="P50" s="28">
        <v>1460616.97</v>
      </c>
      <c r="Q50" s="490"/>
      <c r="R50" s="29" t="s">
        <v>252</v>
      </c>
      <c r="S50" s="30" t="s">
        <v>253</v>
      </c>
      <c r="T50" s="30" t="s">
        <v>286</v>
      </c>
      <c r="U50" s="86">
        <v>2019</v>
      </c>
    </row>
    <row r="51" spans="1:21" s="59" customFormat="1" ht="51" customHeight="1">
      <c r="A51" s="35" t="s">
        <v>432</v>
      </c>
      <c r="B51" s="591" t="s">
        <v>1017</v>
      </c>
      <c r="C51" s="26" t="s">
        <v>648</v>
      </c>
      <c r="D51" s="31" t="s">
        <v>315</v>
      </c>
      <c r="E51" s="31" t="s">
        <v>264</v>
      </c>
      <c r="F51" s="31" t="s">
        <v>376</v>
      </c>
      <c r="G51" s="31" t="s">
        <v>256</v>
      </c>
      <c r="H51" s="31" t="s">
        <v>248</v>
      </c>
      <c r="I51" s="31"/>
      <c r="J51" s="34"/>
      <c r="K51" s="27">
        <f>SUBTOTAL(9,L51:P51)</f>
        <v>1414780</v>
      </c>
      <c r="L51" s="28"/>
      <c r="M51" s="28"/>
      <c r="N51" s="28">
        <v>321230.97</v>
      </c>
      <c r="O51" s="83"/>
      <c r="P51" s="28">
        <v>1093549.03</v>
      </c>
      <c r="Q51" s="490"/>
      <c r="R51" s="29" t="s">
        <v>252</v>
      </c>
      <c r="S51" s="30" t="s">
        <v>286</v>
      </c>
      <c r="T51" s="30" t="s">
        <v>299</v>
      </c>
      <c r="U51" s="86">
        <v>2019</v>
      </c>
    </row>
    <row r="52" spans="1:21" s="59" customFormat="1" ht="37.5" customHeight="1">
      <c r="A52" s="35" t="s">
        <v>433</v>
      </c>
      <c r="B52" s="591" t="s">
        <v>1018</v>
      </c>
      <c r="C52" s="26" t="s">
        <v>341</v>
      </c>
      <c r="D52" s="31" t="s">
        <v>343</v>
      </c>
      <c r="E52" s="31" t="s">
        <v>264</v>
      </c>
      <c r="F52" s="31" t="s">
        <v>380</v>
      </c>
      <c r="G52" s="31" t="s">
        <v>342</v>
      </c>
      <c r="H52" s="31" t="s">
        <v>248</v>
      </c>
      <c r="I52" s="31"/>
      <c r="J52" s="34"/>
      <c r="K52" s="27">
        <v>942340.95</v>
      </c>
      <c r="L52" s="28">
        <v>141351.14</v>
      </c>
      <c r="M52" s="28"/>
      <c r="N52" s="28"/>
      <c r="O52" s="83"/>
      <c r="P52" s="28">
        <v>800989.81</v>
      </c>
      <c r="Q52" s="490"/>
      <c r="R52" s="29" t="s">
        <v>271</v>
      </c>
      <c r="S52" s="30" t="s">
        <v>286</v>
      </c>
      <c r="T52" s="30" t="s">
        <v>299</v>
      </c>
      <c r="U52" s="79">
        <v>2019</v>
      </c>
    </row>
    <row r="53" spans="1:21" s="59" customFormat="1" ht="51" customHeight="1">
      <c r="A53" s="35" t="s">
        <v>434</v>
      </c>
      <c r="B53" s="591" t="s">
        <v>1019</v>
      </c>
      <c r="C53" s="26" t="s">
        <v>632</v>
      </c>
      <c r="D53" s="31" t="s">
        <v>343</v>
      </c>
      <c r="E53" s="31" t="s">
        <v>264</v>
      </c>
      <c r="F53" s="31" t="s">
        <v>380</v>
      </c>
      <c r="G53" s="31" t="s">
        <v>256</v>
      </c>
      <c r="H53" s="31" t="s">
        <v>248</v>
      </c>
      <c r="I53" s="31"/>
      <c r="J53" s="34"/>
      <c r="K53" s="27">
        <f>SUBTOTAL(9,L53:P53)</f>
        <v>2800864.8200000003</v>
      </c>
      <c r="L53" s="28">
        <v>504943.59</v>
      </c>
      <c r="M53" s="28"/>
      <c r="N53" s="28">
        <v>276146.86</v>
      </c>
      <c r="O53" s="83"/>
      <c r="P53" s="28">
        <v>2019774.37</v>
      </c>
      <c r="Q53" s="490"/>
      <c r="R53" s="29" t="s">
        <v>252</v>
      </c>
      <c r="S53" s="30" t="s">
        <v>262</v>
      </c>
      <c r="T53" s="30" t="s">
        <v>286</v>
      </c>
      <c r="U53" s="79">
        <v>2018</v>
      </c>
    </row>
    <row r="54" spans="1:21" ht="48.75" customHeight="1">
      <c r="A54" s="35" t="s">
        <v>435</v>
      </c>
      <c r="B54" s="592" t="s">
        <v>1020</v>
      </c>
      <c r="C54" s="9" t="s">
        <v>633</v>
      </c>
      <c r="D54" s="5" t="s">
        <v>343</v>
      </c>
      <c r="E54" s="5" t="s">
        <v>264</v>
      </c>
      <c r="F54" s="5" t="s">
        <v>380</v>
      </c>
      <c r="G54" s="5" t="s">
        <v>256</v>
      </c>
      <c r="H54" s="5" t="s">
        <v>248</v>
      </c>
      <c r="I54" s="5"/>
      <c r="J54" s="22" t="s">
        <v>17</v>
      </c>
      <c r="K54" s="12">
        <f>SUBTOTAL(9,L54:P54)</f>
        <v>1970423.17</v>
      </c>
      <c r="L54" s="13">
        <v>500000</v>
      </c>
      <c r="M54" s="13"/>
      <c r="N54" s="13"/>
      <c r="O54" s="98"/>
      <c r="P54" s="13">
        <v>1470423.17</v>
      </c>
      <c r="Q54" s="493"/>
      <c r="R54" s="15" t="s">
        <v>303</v>
      </c>
      <c r="S54" s="16" t="s">
        <v>314</v>
      </c>
      <c r="T54" s="16" t="s">
        <v>307</v>
      </c>
      <c r="U54" s="18">
        <v>2018</v>
      </c>
    </row>
    <row r="55" spans="1:21" s="59" customFormat="1" ht="77.25" customHeight="1">
      <c r="A55" s="35" t="s">
        <v>436</v>
      </c>
      <c r="B55" s="591" t="s">
        <v>1021</v>
      </c>
      <c r="C55" s="112" t="s">
        <v>360</v>
      </c>
      <c r="D55" s="31" t="s">
        <v>361</v>
      </c>
      <c r="E55" s="31" t="s">
        <v>264</v>
      </c>
      <c r="F55" s="31" t="s">
        <v>355</v>
      </c>
      <c r="G55" s="31" t="s">
        <v>362</v>
      </c>
      <c r="H55" s="31" t="s">
        <v>248</v>
      </c>
      <c r="I55" s="31" t="s">
        <v>16</v>
      </c>
      <c r="J55" s="34"/>
      <c r="K55" s="181">
        <f>SUM(L55:P55)</f>
        <v>7455339.69</v>
      </c>
      <c r="L55" s="68">
        <v>1067780.95</v>
      </c>
      <c r="M55" s="68"/>
      <c r="N55" s="68">
        <v>50520</v>
      </c>
      <c r="O55" s="185"/>
      <c r="P55" s="68">
        <v>6337038.74</v>
      </c>
      <c r="Q55" s="491"/>
      <c r="R55" s="183" t="s">
        <v>252</v>
      </c>
      <c r="S55" s="184" t="s">
        <v>253</v>
      </c>
      <c r="T55" s="184" t="s">
        <v>286</v>
      </c>
      <c r="U55" s="691">
        <v>2021</v>
      </c>
    </row>
    <row r="56" spans="1:21" s="59" customFormat="1" ht="24.75" customHeight="1">
      <c r="A56" s="35" t="s">
        <v>437</v>
      </c>
      <c r="B56" s="591" t="s">
        <v>1022</v>
      </c>
      <c r="C56" s="112" t="s">
        <v>650</v>
      </c>
      <c r="D56" s="31" t="s">
        <v>361</v>
      </c>
      <c r="E56" s="31" t="s">
        <v>264</v>
      </c>
      <c r="F56" s="31" t="s">
        <v>355</v>
      </c>
      <c r="G56" s="31" t="s">
        <v>364</v>
      </c>
      <c r="H56" s="31" t="s">
        <v>248</v>
      </c>
      <c r="I56" s="31"/>
      <c r="J56" s="34"/>
      <c r="K56" s="27">
        <f>SUM(L56:P56)</f>
        <v>12410380.68</v>
      </c>
      <c r="L56" s="28"/>
      <c r="M56" s="28"/>
      <c r="N56" s="156">
        <v>7282136.18</v>
      </c>
      <c r="O56" s="83"/>
      <c r="P56" s="156">
        <v>5128244.5</v>
      </c>
      <c r="Q56" s="499"/>
      <c r="R56" s="29" t="s">
        <v>252</v>
      </c>
      <c r="S56" s="30" t="s">
        <v>262</v>
      </c>
      <c r="T56" s="30" t="s">
        <v>286</v>
      </c>
      <c r="U56" s="79">
        <v>2019</v>
      </c>
    </row>
    <row r="57" spans="1:21" s="59" customFormat="1" ht="39" customHeight="1">
      <c r="A57" s="35" t="s">
        <v>438</v>
      </c>
      <c r="B57" s="591" t="s">
        <v>1023</v>
      </c>
      <c r="C57" s="26" t="s">
        <v>381</v>
      </c>
      <c r="D57" s="31" t="s">
        <v>382</v>
      </c>
      <c r="E57" s="31" t="s">
        <v>264</v>
      </c>
      <c r="F57" s="31" t="s">
        <v>370</v>
      </c>
      <c r="G57" s="31" t="s">
        <v>342</v>
      </c>
      <c r="H57" s="31" t="s">
        <v>248</v>
      </c>
      <c r="I57" s="31"/>
      <c r="J57" s="34"/>
      <c r="K57" s="27">
        <v>646364.98</v>
      </c>
      <c r="L57" s="28">
        <v>96954.75</v>
      </c>
      <c r="M57" s="28"/>
      <c r="N57" s="28"/>
      <c r="O57" s="83"/>
      <c r="P57" s="28">
        <v>549410.23</v>
      </c>
      <c r="Q57" s="490"/>
      <c r="R57" s="29" t="s">
        <v>286</v>
      </c>
      <c r="S57" s="30" t="s">
        <v>301</v>
      </c>
      <c r="T57" s="30" t="s">
        <v>303</v>
      </c>
      <c r="U57" s="86">
        <v>2019</v>
      </c>
    </row>
    <row r="58" spans="1:21" s="59" customFormat="1" ht="38.25" customHeight="1">
      <c r="A58" s="35" t="s">
        <v>439</v>
      </c>
      <c r="B58" s="591" t="s">
        <v>1024</v>
      </c>
      <c r="C58" s="26" t="s">
        <v>634</v>
      </c>
      <c r="D58" s="31" t="s">
        <v>382</v>
      </c>
      <c r="E58" s="31" t="s">
        <v>264</v>
      </c>
      <c r="F58" s="31" t="s">
        <v>370</v>
      </c>
      <c r="G58" s="31" t="s">
        <v>256</v>
      </c>
      <c r="H58" s="31" t="s">
        <v>248</v>
      </c>
      <c r="I58" s="31"/>
      <c r="J58" s="34"/>
      <c r="K58" s="27">
        <f>SUBTOTAL(9,L58:P58)</f>
        <v>2818068.41</v>
      </c>
      <c r="L58" s="28"/>
      <c r="M58" s="28"/>
      <c r="N58" s="28">
        <v>1002667</v>
      </c>
      <c r="O58" s="83"/>
      <c r="P58" s="28">
        <v>1815401.41</v>
      </c>
      <c r="Q58" s="490"/>
      <c r="R58" s="29" t="s">
        <v>252</v>
      </c>
      <c r="S58" s="30" t="s">
        <v>286</v>
      </c>
      <c r="T58" s="30" t="s">
        <v>299</v>
      </c>
      <c r="U58" s="86">
        <v>2018</v>
      </c>
    </row>
    <row r="59" spans="1:21" ht="12.75">
      <c r="A59" s="47" t="s">
        <v>141</v>
      </c>
      <c r="B59" s="715" t="s">
        <v>142</v>
      </c>
      <c r="C59" s="716"/>
      <c r="D59" s="716"/>
      <c r="E59" s="716"/>
      <c r="F59" s="716"/>
      <c r="G59" s="716"/>
      <c r="H59" s="716"/>
      <c r="I59" s="716"/>
      <c r="J59" s="717"/>
      <c r="K59" s="137"/>
      <c r="L59" s="81"/>
      <c r="M59" s="81"/>
      <c r="N59" s="81"/>
      <c r="O59" s="138"/>
      <c r="P59" s="81"/>
      <c r="Q59" s="488"/>
      <c r="R59" s="122"/>
      <c r="S59" s="56"/>
      <c r="T59" s="56"/>
      <c r="U59" s="139"/>
    </row>
    <row r="60" spans="1:21" ht="12.75">
      <c r="A60" s="48" t="s">
        <v>148</v>
      </c>
      <c r="B60" s="718" t="s">
        <v>143</v>
      </c>
      <c r="C60" s="719"/>
      <c r="D60" s="719"/>
      <c r="E60" s="719"/>
      <c r="F60" s="719"/>
      <c r="G60" s="719"/>
      <c r="H60" s="719"/>
      <c r="I60" s="719"/>
      <c r="J60" s="720"/>
      <c r="K60" s="140"/>
      <c r="L60" s="82"/>
      <c r="M60" s="82"/>
      <c r="N60" s="82"/>
      <c r="O60" s="141"/>
      <c r="P60" s="82"/>
      <c r="Q60" s="489"/>
      <c r="R60" s="123"/>
      <c r="S60" s="51"/>
      <c r="T60" s="51"/>
      <c r="U60" s="142"/>
    </row>
    <row r="61" spans="1:21" ht="33" customHeight="1">
      <c r="A61" s="71"/>
      <c r="B61" s="529"/>
      <c r="C61" s="53"/>
      <c r="D61" s="11"/>
      <c r="E61" s="11"/>
      <c r="F61" s="11"/>
      <c r="G61" s="11"/>
      <c r="H61" s="11"/>
      <c r="I61" s="11"/>
      <c r="J61" s="73"/>
      <c r="K61" s="129"/>
      <c r="L61" s="130"/>
      <c r="M61" s="130"/>
      <c r="N61" s="130"/>
      <c r="O61" s="131"/>
      <c r="P61" s="130"/>
      <c r="Q61" s="486"/>
      <c r="R61" s="132"/>
      <c r="S61" s="11"/>
      <c r="T61" s="11"/>
      <c r="U61" s="72"/>
    </row>
    <row r="62" spans="1:21" ht="25.5" customHeight="1">
      <c r="A62" s="48" t="s">
        <v>149</v>
      </c>
      <c r="B62" s="718" t="s">
        <v>144</v>
      </c>
      <c r="C62" s="719"/>
      <c r="D62" s="719"/>
      <c r="E62" s="719"/>
      <c r="F62" s="719"/>
      <c r="G62" s="719"/>
      <c r="H62" s="719"/>
      <c r="I62" s="719"/>
      <c r="J62" s="720"/>
      <c r="K62" s="140"/>
      <c r="L62" s="82"/>
      <c r="M62" s="82"/>
      <c r="N62" s="82"/>
      <c r="O62" s="141"/>
      <c r="P62" s="82"/>
      <c r="Q62" s="489"/>
      <c r="R62" s="123"/>
      <c r="S62" s="51"/>
      <c r="T62" s="51"/>
      <c r="U62" s="142"/>
    </row>
    <row r="63" spans="1:21" ht="32.25" customHeight="1">
      <c r="A63" s="71"/>
      <c r="B63" s="529"/>
      <c r="C63" s="7"/>
      <c r="D63" s="11"/>
      <c r="E63" s="11"/>
      <c r="F63" s="11"/>
      <c r="G63" s="11"/>
      <c r="H63" s="11"/>
      <c r="I63" s="11"/>
      <c r="J63" s="73"/>
      <c r="K63" s="129"/>
      <c r="L63" s="130"/>
      <c r="M63" s="130"/>
      <c r="N63" s="130"/>
      <c r="O63" s="131"/>
      <c r="P63" s="130"/>
      <c r="Q63" s="486"/>
      <c r="R63" s="132"/>
      <c r="S63" s="11"/>
      <c r="T63" s="11"/>
      <c r="U63" s="72"/>
    </row>
    <row r="64" spans="1:21" ht="12.75">
      <c r="A64" s="48" t="s">
        <v>150</v>
      </c>
      <c r="B64" s="718" t="s">
        <v>145</v>
      </c>
      <c r="C64" s="719"/>
      <c r="D64" s="719"/>
      <c r="E64" s="719"/>
      <c r="F64" s="719"/>
      <c r="G64" s="719"/>
      <c r="H64" s="719"/>
      <c r="I64" s="719"/>
      <c r="J64" s="720"/>
      <c r="K64" s="140"/>
      <c r="L64" s="82"/>
      <c r="M64" s="82"/>
      <c r="N64" s="82"/>
      <c r="O64" s="141"/>
      <c r="P64" s="82"/>
      <c r="Q64" s="489"/>
      <c r="R64" s="123"/>
      <c r="S64" s="51"/>
      <c r="T64" s="51"/>
      <c r="U64" s="142"/>
    </row>
    <row r="65" spans="1:21" ht="33.75" customHeight="1">
      <c r="A65" s="71"/>
      <c r="B65" s="529"/>
      <c r="C65" s="8"/>
      <c r="D65" s="2"/>
      <c r="E65" s="2"/>
      <c r="F65" s="2"/>
      <c r="G65" s="2"/>
      <c r="H65" s="2"/>
      <c r="I65" s="2"/>
      <c r="J65" s="21"/>
      <c r="K65" s="4"/>
      <c r="L65" s="1"/>
      <c r="M65" s="1"/>
      <c r="N65" s="1"/>
      <c r="O65" s="116"/>
      <c r="P65" s="1"/>
      <c r="Q65" s="500"/>
      <c r="R65" s="6"/>
      <c r="S65" s="3"/>
      <c r="T65" s="3"/>
      <c r="U65" s="145"/>
    </row>
    <row r="66" spans="1:21" ht="17.25" customHeight="1">
      <c r="A66" s="48" t="s">
        <v>151</v>
      </c>
      <c r="B66" s="718" t="s">
        <v>146</v>
      </c>
      <c r="C66" s="719"/>
      <c r="D66" s="719"/>
      <c r="E66" s="719"/>
      <c r="F66" s="719"/>
      <c r="G66" s="719"/>
      <c r="H66" s="719"/>
      <c r="I66" s="719"/>
      <c r="J66" s="720"/>
      <c r="K66" s="140"/>
      <c r="L66" s="82"/>
      <c r="M66" s="82"/>
      <c r="N66" s="82"/>
      <c r="O66" s="141"/>
      <c r="P66" s="82"/>
      <c r="Q66" s="489"/>
      <c r="R66" s="123"/>
      <c r="S66" s="51"/>
      <c r="T66" s="51"/>
      <c r="U66" s="142"/>
    </row>
    <row r="67" spans="1:21" ht="33.75" customHeight="1">
      <c r="A67" s="71"/>
      <c r="B67" s="529"/>
      <c r="C67" s="7"/>
      <c r="D67" s="11"/>
      <c r="E67" s="11"/>
      <c r="F67" s="11"/>
      <c r="G67" s="11"/>
      <c r="H67" s="11"/>
      <c r="I67" s="11"/>
      <c r="J67" s="73"/>
      <c r="K67" s="129"/>
      <c r="L67" s="130"/>
      <c r="M67" s="130"/>
      <c r="N67" s="130"/>
      <c r="O67" s="131"/>
      <c r="P67" s="130"/>
      <c r="Q67" s="486"/>
      <c r="R67" s="132"/>
      <c r="S67" s="11"/>
      <c r="T67" s="11"/>
      <c r="U67" s="72"/>
    </row>
    <row r="68" spans="1:21" ht="17.25" customHeight="1">
      <c r="A68" s="48" t="s">
        <v>152</v>
      </c>
      <c r="B68" s="718" t="s">
        <v>147</v>
      </c>
      <c r="C68" s="719"/>
      <c r="D68" s="719"/>
      <c r="E68" s="719"/>
      <c r="F68" s="719"/>
      <c r="G68" s="719"/>
      <c r="H68" s="719"/>
      <c r="I68" s="719"/>
      <c r="J68" s="720"/>
      <c r="K68" s="140"/>
      <c r="L68" s="82"/>
      <c r="M68" s="82"/>
      <c r="N68" s="82"/>
      <c r="O68" s="141"/>
      <c r="P68" s="82"/>
      <c r="Q68" s="489"/>
      <c r="R68" s="123"/>
      <c r="S68" s="51"/>
      <c r="T68" s="51"/>
      <c r="U68" s="142"/>
    </row>
    <row r="69" spans="1:21" ht="35.25" customHeight="1">
      <c r="A69" s="71"/>
      <c r="B69" s="529"/>
      <c r="C69" s="7"/>
      <c r="D69" s="11"/>
      <c r="E69" s="11"/>
      <c r="F69" s="11"/>
      <c r="G69" s="11"/>
      <c r="H69" s="11"/>
      <c r="I69" s="11"/>
      <c r="J69" s="73"/>
      <c r="K69" s="129"/>
      <c r="L69" s="130"/>
      <c r="M69" s="130"/>
      <c r="N69" s="130"/>
      <c r="O69" s="131"/>
      <c r="P69" s="130"/>
      <c r="Q69" s="486"/>
      <c r="R69" s="132"/>
      <c r="S69" s="11"/>
      <c r="T69" s="11"/>
      <c r="U69" s="72"/>
    </row>
    <row r="70" spans="1:21" ht="21" customHeight="1">
      <c r="A70" s="47" t="s">
        <v>153</v>
      </c>
      <c r="B70" s="715" t="s">
        <v>155</v>
      </c>
      <c r="C70" s="716"/>
      <c r="D70" s="716"/>
      <c r="E70" s="716"/>
      <c r="F70" s="716"/>
      <c r="G70" s="716"/>
      <c r="H70" s="716"/>
      <c r="I70" s="716"/>
      <c r="J70" s="717"/>
      <c r="K70" s="137"/>
      <c r="L70" s="81"/>
      <c r="M70" s="81"/>
      <c r="N70" s="81"/>
      <c r="O70" s="138"/>
      <c r="P70" s="81"/>
      <c r="Q70" s="488"/>
      <c r="R70" s="122"/>
      <c r="S70" s="56"/>
      <c r="T70" s="56"/>
      <c r="U70" s="139"/>
    </row>
    <row r="71" spans="1:21" ht="24" customHeight="1">
      <c r="A71" s="48" t="s">
        <v>154</v>
      </c>
      <c r="B71" s="718" t="s">
        <v>156</v>
      </c>
      <c r="C71" s="719"/>
      <c r="D71" s="719"/>
      <c r="E71" s="719"/>
      <c r="F71" s="719"/>
      <c r="G71" s="719"/>
      <c r="H71" s="719"/>
      <c r="I71" s="719"/>
      <c r="J71" s="720"/>
      <c r="K71" s="140"/>
      <c r="L71" s="82"/>
      <c r="M71" s="82"/>
      <c r="N71" s="82"/>
      <c r="O71" s="141"/>
      <c r="P71" s="82"/>
      <c r="Q71" s="489"/>
      <c r="R71" s="123"/>
      <c r="S71" s="51"/>
      <c r="T71" s="51"/>
      <c r="U71" s="142"/>
    </row>
    <row r="72" spans="1:21" ht="49.5" customHeight="1">
      <c r="A72" s="60" t="s">
        <v>440</v>
      </c>
      <c r="B72" s="591" t="s">
        <v>1025</v>
      </c>
      <c r="C72" s="26" t="s">
        <v>657</v>
      </c>
      <c r="D72" s="31" t="s">
        <v>246</v>
      </c>
      <c r="E72" s="31" t="s">
        <v>264</v>
      </c>
      <c r="F72" s="31" t="s">
        <v>378</v>
      </c>
      <c r="G72" s="31" t="s">
        <v>265</v>
      </c>
      <c r="H72" s="31" t="s">
        <v>248</v>
      </c>
      <c r="I72" s="31"/>
      <c r="J72" s="34"/>
      <c r="K72" s="27">
        <v>262411.76</v>
      </c>
      <c r="L72" s="33">
        <v>39361.76</v>
      </c>
      <c r="M72" s="33"/>
      <c r="N72" s="33"/>
      <c r="O72" s="97"/>
      <c r="P72" s="33">
        <v>223050</v>
      </c>
      <c r="Q72" s="497"/>
      <c r="R72" s="29" t="s">
        <v>271</v>
      </c>
      <c r="S72" s="30" t="s">
        <v>306</v>
      </c>
      <c r="T72" s="30" t="s">
        <v>313</v>
      </c>
      <c r="U72" s="210">
        <v>2018</v>
      </c>
    </row>
    <row r="73" spans="1:21" s="59" customFormat="1" ht="49.5" customHeight="1">
      <c r="A73" s="60" t="s">
        <v>441</v>
      </c>
      <c r="B73" s="591" t="s">
        <v>1026</v>
      </c>
      <c r="C73" s="26" t="s">
        <v>663</v>
      </c>
      <c r="D73" s="31" t="s">
        <v>246</v>
      </c>
      <c r="E73" s="31" t="s">
        <v>264</v>
      </c>
      <c r="F73" s="31" t="s">
        <v>378</v>
      </c>
      <c r="G73" s="31" t="s">
        <v>265</v>
      </c>
      <c r="H73" s="31" t="s">
        <v>248</v>
      </c>
      <c r="I73" s="31"/>
      <c r="J73" s="34"/>
      <c r="K73" s="27">
        <v>23529.41</v>
      </c>
      <c r="L73" s="33">
        <v>3529.41</v>
      </c>
      <c r="M73" s="33"/>
      <c r="N73" s="33"/>
      <c r="O73" s="97"/>
      <c r="P73" s="33">
        <v>20000</v>
      </c>
      <c r="Q73" s="497"/>
      <c r="R73" s="29" t="s">
        <v>317</v>
      </c>
      <c r="S73" s="30" t="s">
        <v>318</v>
      </c>
      <c r="T73" s="30" t="s">
        <v>335</v>
      </c>
      <c r="U73" s="210">
        <v>2021</v>
      </c>
    </row>
    <row r="74" spans="1:21" ht="52.5" customHeight="1">
      <c r="A74" s="60" t="s">
        <v>442</v>
      </c>
      <c r="B74" s="591" t="s">
        <v>1026</v>
      </c>
      <c r="C74" s="55" t="s">
        <v>666</v>
      </c>
      <c r="D74" s="31" t="s">
        <v>285</v>
      </c>
      <c r="E74" s="31" t="s">
        <v>264</v>
      </c>
      <c r="F74" s="31" t="s">
        <v>379</v>
      </c>
      <c r="G74" s="32" t="s">
        <v>265</v>
      </c>
      <c r="H74" s="31" t="s">
        <v>248</v>
      </c>
      <c r="I74" s="31"/>
      <c r="J74" s="34"/>
      <c r="K74" s="27">
        <f>SUM(L74:P74)</f>
        <v>286515.9</v>
      </c>
      <c r="L74" s="28">
        <v>42977.9</v>
      </c>
      <c r="M74" s="28"/>
      <c r="N74" s="28"/>
      <c r="O74" s="83"/>
      <c r="P74" s="28">
        <v>243538</v>
      </c>
      <c r="Q74" s="490"/>
      <c r="R74" s="29" t="s">
        <v>271</v>
      </c>
      <c r="S74" s="30" t="s">
        <v>299</v>
      </c>
      <c r="T74" s="30" t="s">
        <v>302</v>
      </c>
      <c r="U74" s="210">
        <v>2019</v>
      </c>
    </row>
    <row r="75" spans="1:21" ht="40.5" customHeight="1">
      <c r="A75" s="60" t="s">
        <v>443</v>
      </c>
      <c r="B75" s="591" t="s">
        <v>1027</v>
      </c>
      <c r="C75" s="26" t="s">
        <v>297</v>
      </c>
      <c r="D75" s="31" t="s">
        <v>293</v>
      </c>
      <c r="E75" s="31" t="s">
        <v>264</v>
      </c>
      <c r="F75" s="31" t="s">
        <v>375</v>
      </c>
      <c r="G75" s="32" t="s">
        <v>265</v>
      </c>
      <c r="H75" s="31" t="s">
        <v>248</v>
      </c>
      <c r="I75" s="31" t="s">
        <v>16</v>
      </c>
      <c r="J75" s="34"/>
      <c r="K75" s="44">
        <f>SUBTOTAL(9,L75:P75)</f>
        <v>195416.41999999998</v>
      </c>
      <c r="L75" s="45">
        <v>29312.46</v>
      </c>
      <c r="M75" s="45"/>
      <c r="N75" s="45"/>
      <c r="O75" s="99"/>
      <c r="P75" s="45">
        <v>166103.96</v>
      </c>
      <c r="Q75" s="494"/>
      <c r="R75" s="29" t="s">
        <v>271</v>
      </c>
      <c r="S75" s="30" t="s">
        <v>299</v>
      </c>
      <c r="T75" s="30" t="s">
        <v>303</v>
      </c>
      <c r="U75" s="582">
        <v>2020</v>
      </c>
    </row>
    <row r="76" spans="1:21" ht="51" customHeight="1">
      <c r="A76" s="60" t="s">
        <v>444</v>
      </c>
      <c r="B76" s="591" t="s">
        <v>1028</v>
      </c>
      <c r="C76" s="26" t="s">
        <v>668</v>
      </c>
      <c r="D76" s="31" t="s">
        <v>310</v>
      </c>
      <c r="E76" s="31" t="s">
        <v>264</v>
      </c>
      <c r="F76" s="31" t="s">
        <v>376</v>
      </c>
      <c r="G76" s="31" t="s">
        <v>265</v>
      </c>
      <c r="H76" s="31" t="s">
        <v>248</v>
      </c>
      <c r="I76" s="31" t="s">
        <v>16</v>
      </c>
      <c r="J76" s="34"/>
      <c r="K76" s="44">
        <f>SUBTOTAL(9,L76:P76)</f>
        <v>8470</v>
      </c>
      <c r="L76" s="33">
        <v>1270.5</v>
      </c>
      <c r="M76" s="33"/>
      <c r="N76" s="33"/>
      <c r="O76" s="97"/>
      <c r="P76" s="33">
        <v>7199.5</v>
      </c>
      <c r="Q76" s="497"/>
      <c r="R76" s="29" t="s">
        <v>271</v>
      </c>
      <c r="S76" s="30" t="s">
        <v>306</v>
      </c>
      <c r="T76" s="30" t="s">
        <v>299</v>
      </c>
      <c r="U76" s="582">
        <v>2018</v>
      </c>
    </row>
    <row r="77" spans="1:21" ht="51" customHeight="1">
      <c r="A77" s="60" t="s">
        <v>445</v>
      </c>
      <c r="B77" s="591" t="s">
        <v>1029</v>
      </c>
      <c r="C77" s="26" t="s">
        <v>669</v>
      </c>
      <c r="D77" s="31" t="s">
        <v>310</v>
      </c>
      <c r="E77" s="31" t="s">
        <v>264</v>
      </c>
      <c r="F77" s="31" t="s">
        <v>376</v>
      </c>
      <c r="G77" s="31" t="s">
        <v>265</v>
      </c>
      <c r="H77" s="31" t="s">
        <v>248</v>
      </c>
      <c r="I77" s="31" t="s">
        <v>16</v>
      </c>
      <c r="J77" s="34"/>
      <c r="K77" s="44">
        <f>SUBTOTAL(9,L77:P77)</f>
        <v>399723.41000000003</v>
      </c>
      <c r="L77" s="33">
        <v>59958.91</v>
      </c>
      <c r="M77" s="33"/>
      <c r="N77" s="33"/>
      <c r="O77" s="97"/>
      <c r="P77" s="33">
        <v>339764.5</v>
      </c>
      <c r="Q77" s="497"/>
      <c r="R77" s="29" t="s">
        <v>317</v>
      </c>
      <c r="S77" s="30" t="s">
        <v>959</v>
      </c>
      <c r="T77" s="30" t="s">
        <v>717</v>
      </c>
      <c r="U77" s="582">
        <v>2021</v>
      </c>
    </row>
    <row r="78" spans="1:21" ht="51" customHeight="1">
      <c r="A78" s="61" t="s">
        <v>446</v>
      </c>
      <c r="B78" s="592" t="s">
        <v>1030</v>
      </c>
      <c r="C78" s="9" t="s">
        <v>316</v>
      </c>
      <c r="D78" s="5" t="s">
        <v>310</v>
      </c>
      <c r="E78" s="5" t="s">
        <v>264</v>
      </c>
      <c r="F78" s="5" t="s">
        <v>376</v>
      </c>
      <c r="G78" s="5" t="s">
        <v>265</v>
      </c>
      <c r="H78" s="5" t="s">
        <v>248</v>
      </c>
      <c r="I78" s="5"/>
      <c r="J78" s="22" t="s">
        <v>17</v>
      </c>
      <c r="K78" s="12">
        <v>528480</v>
      </c>
      <c r="L78" s="13">
        <v>79272</v>
      </c>
      <c r="M78" s="13"/>
      <c r="N78" s="13"/>
      <c r="O78" s="98"/>
      <c r="P78" s="13">
        <v>449208</v>
      </c>
      <c r="Q78" s="493"/>
      <c r="R78" s="15" t="s">
        <v>317</v>
      </c>
      <c r="S78" s="16" t="s">
        <v>318</v>
      </c>
      <c r="T78" s="16" t="s">
        <v>335</v>
      </c>
      <c r="U78" s="17">
        <v>2021</v>
      </c>
    </row>
    <row r="79" spans="1:21" ht="51" customHeight="1">
      <c r="A79" s="61" t="s">
        <v>447</v>
      </c>
      <c r="B79" s="592" t="s">
        <v>1031</v>
      </c>
      <c r="C79" s="9" t="s">
        <v>319</v>
      </c>
      <c r="D79" s="5" t="s">
        <v>310</v>
      </c>
      <c r="E79" s="5" t="s">
        <v>264</v>
      </c>
      <c r="F79" s="5" t="s">
        <v>376</v>
      </c>
      <c r="G79" s="19" t="s">
        <v>265</v>
      </c>
      <c r="H79" s="5" t="s">
        <v>248</v>
      </c>
      <c r="I79" s="5"/>
      <c r="J79" s="22" t="s">
        <v>17</v>
      </c>
      <c r="K79" s="12">
        <v>105696</v>
      </c>
      <c r="L79" s="13">
        <v>15854.4</v>
      </c>
      <c r="M79" s="13"/>
      <c r="N79" s="13"/>
      <c r="O79" s="98"/>
      <c r="P79" s="13">
        <v>89841.59999999999</v>
      </c>
      <c r="Q79" s="493"/>
      <c r="R79" s="15" t="s">
        <v>317</v>
      </c>
      <c r="S79" s="16" t="s">
        <v>318</v>
      </c>
      <c r="T79" s="16" t="s">
        <v>335</v>
      </c>
      <c r="U79" s="17">
        <v>2021</v>
      </c>
    </row>
    <row r="80" spans="1:21" ht="51" customHeight="1">
      <c r="A80" s="60" t="s">
        <v>670</v>
      </c>
      <c r="B80" s="591" t="s">
        <v>1032</v>
      </c>
      <c r="C80" s="55" t="s">
        <v>671</v>
      </c>
      <c r="D80" s="31" t="s">
        <v>334</v>
      </c>
      <c r="E80" s="31" t="s">
        <v>264</v>
      </c>
      <c r="F80" s="31" t="s">
        <v>380</v>
      </c>
      <c r="G80" s="31" t="s">
        <v>265</v>
      </c>
      <c r="H80" s="31" t="s">
        <v>248</v>
      </c>
      <c r="I80" s="42"/>
      <c r="J80" s="43"/>
      <c r="K80" s="179">
        <v>447442</v>
      </c>
      <c r="L80" s="66">
        <v>67116</v>
      </c>
      <c r="M80" s="66"/>
      <c r="N80" s="66"/>
      <c r="O80" s="93"/>
      <c r="P80" s="66">
        <v>380326</v>
      </c>
      <c r="Q80" s="521"/>
      <c r="R80" s="29" t="s">
        <v>271</v>
      </c>
      <c r="S80" s="30" t="s">
        <v>263</v>
      </c>
      <c r="T80" s="30" t="s">
        <v>301</v>
      </c>
      <c r="U80" s="582">
        <v>2018</v>
      </c>
    </row>
    <row r="81" spans="1:21" ht="51" customHeight="1">
      <c r="A81" s="60" t="s">
        <v>673</v>
      </c>
      <c r="B81" s="591" t="s">
        <v>1033</v>
      </c>
      <c r="C81" s="26" t="s">
        <v>674</v>
      </c>
      <c r="D81" s="31" t="s">
        <v>334</v>
      </c>
      <c r="E81" s="31" t="s">
        <v>264</v>
      </c>
      <c r="F81" s="31" t="s">
        <v>380</v>
      </c>
      <c r="G81" s="31" t="s">
        <v>265</v>
      </c>
      <c r="H81" s="31" t="s">
        <v>248</v>
      </c>
      <c r="I81" s="31"/>
      <c r="J81" s="34"/>
      <c r="K81" s="27">
        <v>35294</v>
      </c>
      <c r="L81" s="28">
        <v>5294</v>
      </c>
      <c r="M81" s="28"/>
      <c r="N81" s="28"/>
      <c r="O81" s="83"/>
      <c r="P81" s="28">
        <v>30000</v>
      </c>
      <c r="Q81" s="490"/>
      <c r="R81" s="29" t="s">
        <v>317</v>
      </c>
      <c r="S81" s="30" t="s">
        <v>340</v>
      </c>
      <c r="T81" s="30" t="s">
        <v>335</v>
      </c>
      <c r="U81" s="79">
        <v>2020</v>
      </c>
    </row>
    <row r="82" spans="1:21" ht="37.5" customHeight="1">
      <c r="A82" s="60" t="s">
        <v>675</v>
      </c>
      <c r="B82" s="591" t="s">
        <v>1034</v>
      </c>
      <c r="C82" s="100" t="s">
        <v>676</v>
      </c>
      <c r="D82" s="101" t="s">
        <v>356</v>
      </c>
      <c r="E82" s="31" t="s">
        <v>264</v>
      </c>
      <c r="F82" s="101" t="s">
        <v>355</v>
      </c>
      <c r="G82" s="32" t="s">
        <v>265</v>
      </c>
      <c r="H82" s="101" t="s">
        <v>248</v>
      </c>
      <c r="I82" s="101"/>
      <c r="J82" s="103"/>
      <c r="K82" s="180">
        <f>P82*100/85</f>
        <v>47384.705882352944</v>
      </c>
      <c r="L82" s="178">
        <f>P82*15/85</f>
        <v>7107.705882352941</v>
      </c>
      <c r="M82" s="178"/>
      <c r="N82" s="178"/>
      <c r="O82" s="522"/>
      <c r="P82" s="169">
        <v>40277</v>
      </c>
      <c r="Q82" s="501"/>
      <c r="R82" s="102" t="s">
        <v>271</v>
      </c>
      <c r="S82" s="74" t="s">
        <v>299</v>
      </c>
      <c r="T82" s="74" t="s">
        <v>314</v>
      </c>
      <c r="U82" s="583">
        <v>2018</v>
      </c>
    </row>
    <row r="83" spans="1:21" ht="37.5" customHeight="1">
      <c r="A83" s="60" t="s">
        <v>678</v>
      </c>
      <c r="B83" s="591" t="s">
        <v>1035</v>
      </c>
      <c r="C83" s="26" t="s">
        <v>383</v>
      </c>
      <c r="D83" s="31" t="s">
        <v>369</v>
      </c>
      <c r="E83" s="31" t="s">
        <v>264</v>
      </c>
      <c r="F83" s="31" t="s">
        <v>370</v>
      </c>
      <c r="G83" s="32" t="s">
        <v>265</v>
      </c>
      <c r="H83" s="31" t="s">
        <v>248</v>
      </c>
      <c r="I83" s="31"/>
      <c r="J83" s="34"/>
      <c r="K83" s="44">
        <f>SUM(L83:P83)</f>
        <v>36994.09</v>
      </c>
      <c r="L83" s="28">
        <v>5549.11</v>
      </c>
      <c r="M83" s="28"/>
      <c r="N83" s="28"/>
      <c r="O83" s="83"/>
      <c r="P83" s="28">
        <v>31444.98</v>
      </c>
      <c r="Q83" s="490"/>
      <c r="R83" s="29" t="s">
        <v>271</v>
      </c>
      <c r="S83" s="30" t="s">
        <v>306</v>
      </c>
      <c r="T83" s="30" t="s">
        <v>303</v>
      </c>
      <c r="U83" s="210">
        <v>2018</v>
      </c>
    </row>
    <row r="84" spans="1:21" ht="37.5" customHeight="1">
      <c r="A84" s="60" t="s">
        <v>679</v>
      </c>
      <c r="B84" s="591" t="s">
        <v>1036</v>
      </c>
      <c r="C84" s="26" t="s">
        <v>680</v>
      </c>
      <c r="D84" s="31" t="s">
        <v>369</v>
      </c>
      <c r="E84" s="31" t="s">
        <v>264</v>
      </c>
      <c r="F84" s="31" t="s">
        <v>370</v>
      </c>
      <c r="G84" s="32" t="s">
        <v>265</v>
      </c>
      <c r="H84" s="31" t="s">
        <v>248</v>
      </c>
      <c r="I84" s="31"/>
      <c r="J84" s="34"/>
      <c r="K84" s="44">
        <f>SUM(L84:P84)</f>
        <v>524934.15</v>
      </c>
      <c r="L84" s="28">
        <v>78740.13</v>
      </c>
      <c r="M84" s="28"/>
      <c r="N84" s="28"/>
      <c r="O84" s="83"/>
      <c r="P84" s="28">
        <v>446194.02</v>
      </c>
      <c r="Q84" s="490"/>
      <c r="R84" s="29" t="s">
        <v>317</v>
      </c>
      <c r="S84" s="30" t="s">
        <v>335</v>
      </c>
      <c r="T84" s="30" t="s">
        <v>350</v>
      </c>
      <c r="U84" s="210">
        <v>2021</v>
      </c>
    </row>
    <row r="85" spans="1:21" ht="37.5" customHeight="1">
      <c r="A85" s="40" t="s">
        <v>1178</v>
      </c>
      <c r="B85" s="591" t="s">
        <v>1180</v>
      </c>
      <c r="C85" s="92" t="s">
        <v>1182</v>
      </c>
      <c r="D85" s="31" t="s">
        <v>293</v>
      </c>
      <c r="E85" s="31" t="s">
        <v>264</v>
      </c>
      <c r="F85" s="31" t="s">
        <v>375</v>
      </c>
      <c r="G85" s="32" t="s">
        <v>265</v>
      </c>
      <c r="H85" s="31" t="s">
        <v>248</v>
      </c>
      <c r="I85" s="31"/>
      <c r="J85" s="272"/>
      <c r="K85" s="594">
        <f>SUM(L85:P85)</f>
        <v>311175.33999999997</v>
      </c>
      <c r="L85" s="45">
        <v>46676.3</v>
      </c>
      <c r="M85" s="45"/>
      <c r="N85" s="45"/>
      <c r="O85" s="45"/>
      <c r="P85" s="45">
        <v>264499.04</v>
      </c>
      <c r="Q85" s="595"/>
      <c r="R85" s="596" t="s">
        <v>338</v>
      </c>
      <c r="S85" s="30" t="s">
        <v>318</v>
      </c>
      <c r="T85" s="30" t="s">
        <v>335</v>
      </c>
      <c r="U85" s="582">
        <v>2022</v>
      </c>
    </row>
    <row r="86" spans="1:21" s="59" customFormat="1" ht="37.5" customHeight="1">
      <c r="A86" s="40" t="s">
        <v>1179</v>
      </c>
      <c r="B86" s="591" t="s">
        <v>1181</v>
      </c>
      <c r="C86" s="57" t="s">
        <v>1183</v>
      </c>
      <c r="D86" s="31" t="s">
        <v>285</v>
      </c>
      <c r="E86" s="31" t="s">
        <v>264</v>
      </c>
      <c r="F86" s="31" t="s">
        <v>379</v>
      </c>
      <c r="G86" s="32" t="s">
        <v>265</v>
      </c>
      <c r="H86" s="31" t="s">
        <v>248</v>
      </c>
      <c r="I86" s="579"/>
      <c r="J86" s="272"/>
      <c r="K86" s="597">
        <f>SUM(L86:P86)</f>
        <v>105181.84</v>
      </c>
      <c r="L86" s="580">
        <v>44562.84</v>
      </c>
      <c r="M86" s="580"/>
      <c r="N86" s="28"/>
      <c r="O86" s="28"/>
      <c r="P86" s="28">
        <v>60619</v>
      </c>
      <c r="Q86" s="595"/>
      <c r="R86" s="596" t="s">
        <v>317</v>
      </c>
      <c r="S86" s="30" t="s">
        <v>340</v>
      </c>
      <c r="T86" s="30" t="s">
        <v>959</v>
      </c>
      <c r="U86" s="210">
        <v>2020</v>
      </c>
    </row>
    <row r="87" spans="1:21" ht="12.75">
      <c r="A87" s="107" t="s">
        <v>101</v>
      </c>
      <c r="B87" s="727" t="s">
        <v>157</v>
      </c>
      <c r="C87" s="728"/>
      <c r="D87" s="728"/>
      <c r="E87" s="728"/>
      <c r="F87" s="728"/>
      <c r="G87" s="728"/>
      <c r="H87" s="728"/>
      <c r="I87" s="728"/>
      <c r="J87" s="729"/>
      <c r="K87" s="133"/>
      <c r="L87" s="134"/>
      <c r="M87" s="134"/>
      <c r="N87" s="134"/>
      <c r="O87" s="135"/>
      <c r="P87" s="134"/>
      <c r="Q87" s="487"/>
      <c r="R87" s="121"/>
      <c r="S87" s="108"/>
      <c r="T87" s="108"/>
      <c r="U87" s="136"/>
    </row>
    <row r="88" spans="1:21" ht="12.75">
      <c r="A88" s="47" t="s">
        <v>102</v>
      </c>
      <c r="B88" s="732" t="s">
        <v>158</v>
      </c>
      <c r="C88" s="733"/>
      <c r="D88" s="733"/>
      <c r="E88" s="733"/>
      <c r="F88" s="733"/>
      <c r="G88" s="733"/>
      <c r="H88" s="733"/>
      <c r="I88" s="733"/>
      <c r="J88" s="734"/>
      <c r="K88" s="137"/>
      <c r="L88" s="81"/>
      <c r="M88" s="81"/>
      <c r="N88" s="81"/>
      <c r="O88" s="138"/>
      <c r="P88" s="81"/>
      <c r="Q88" s="488"/>
      <c r="R88" s="122"/>
      <c r="S88" s="56"/>
      <c r="T88" s="56"/>
      <c r="U88" s="139"/>
    </row>
    <row r="89" spans="1:21" ht="21.75" customHeight="1">
      <c r="A89" s="48" t="s">
        <v>100</v>
      </c>
      <c r="B89" s="718" t="s">
        <v>161</v>
      </c>
      <c r="C89" s="719"/>
      <c r="D89" s="719"/>
      <c r="E89" s="719"/>
      <c r="F89" s="719"/>
      <c r="G89" s="719"/>
      <c r="H89" s="719"/>
      <c r="I89" s="719"/>
      <c r="J89" s="720"/>
      <c r="K89" s="140"/>
      <c r="L89" s="82"/>
      <c r="M89" s="82"/>
      <c r="N89" s="82"/>
      <c r="O89" s="141"/>
      <c r="P89" s="82"/>
      <c r="Q89" s="489"/>
      <c r="R89" s="123"/>
      <c r="S89" s="51"/>
      <c r="T89" s="51"/>
      <c r="U89" s="142"/>
    </row>
    <row r="90" spans="1:21" ht="66" customHeight="1">
      <c r="A90" s="50" t="s">
        <v>448</v>
      </c>
      <c r="B90" s="591" t="s">
        <v>1037</v>
      </c>
      <c r="C90" s="26" t="s">
        <v>642</v>
      </c>
      <c r="D90" s="31" t="s">
        <v>246</v>
      </c>
      <c r="E90" s="31" t="s">
        <v>267</v>
      </c>
      <c r="F90" s="31" t="s">
        <v>378</v>
      </c>
      <c r="G90" s="31" t="s">
        <v>266</v>
      </c>
      <c r="H90" s="31" t="s">
        <v>248</v>
      </c>
      <c r="I90" s="31" t="s">
        <v>16</v>
      </c>
      <c r="J90" s="34"/>
      <c r="K90" s="27">
        <f>SUM(L90:P90)</f>
        <v>944683</v>
      </c>
      <c r="L90" s="33">
        <v>614883</v>
      </c>
      <c r="M90" s="33">
        <f>2*13370</f>
        <v>26740</v>
      </c>
      <c r="N90" s="33"/>
      <c r="O90" s="97"/>
      <c r="P90" s="33">
        <f>2*151530</f>
        <v>303060</v>
      </c>
      <c r="Q90" s="497"/>
      <c r="R90" s="29" t="s">
        <v>249</v>
      </c>
      <c r="S90" s="30" t="s">
        <v>271</v>
      </c>
      <c r="T90" s="30" t="s">
        <v>253</v>
      </c>
      <c r="U90" s="86">
        <v>2017</v>
      </c>
    </row>
    <row r="91" spans="1:21" ht="38.25" customHeight="1">
      <c r="A91" s="50" t="s">
        <v>449</v>
      </c>
      <c r="B91" s="591" t="s">
        <v>1038</v>
      </c>
      <c r="C91" s="26" t="s">
        <v>764</v>
      </c>
      <c r="D91" s="31" t="s">
        <v>285</v>
      </c>
      <c r="E91" s="31" t="s">
        <v>267</v>
      </c>
      <c r="F91" s="31" t="s">
        <v>379</v>
      </c>
      <c r="G91" s="31" t="s">
        <v>266</v>
      </c>
      <c r="H91" s="31" t="s">
        <v>248</v>
      </c>
      <c r="I91" s="31" t="s">
        <v>16</v>
      </c>
      <c r="J91" s="34"/>
      <c r="K91" s="27">
        <f>SUBTOTAL(9,L91:P91)</f>
        <v>533449.02</v>
      </c>
      <c r="L91" s="28">
        <v>163095.02</v>
      </c>
      <c r="M91" s="28">
        <v>30028</v>
      </c>
      <c r="N91" s="28"/>
      <c r="O91" s="83"/>
      <c r="P91" s="28">
        <v>340326</v>
      </c>
      <c r="Q91" s="490"/>
      <c r="R91" s="29" t="s">
        <v>249</v>
      </c>
      <c r="S91" s="30" t="s">
        <v>258</v>
      </c>
      <c r="T91" s="30" t="s">
        <v>280</v>
      </c>
      <c r="U91" s="86">
        <v>2019</v>
      </c>
    </row>
    <row r="92" spans="1:21" ht="51" customHeight="1">
      <c r="A92" s="50" t="s">
        <v>450</v>
      </c>
      <c r="B92" s="591" t="s">
        <v>1039</v>
      </c>
      <c r="C92" s="26" t="s">
        <v>298</v>
      </c>
      <c r="D92" s="31" t="s">
        <v>293</v>
      </c>
      <c r="E92" s="31" t="s">
        <v>267</v>
      </c>
      <c r="F92" s="31" t="s">
        <v>375</v>
      </c>
      <c r="G92" s="31" t="s">
        <v>266</v>
      </c>
      <c r="H92" s="31" t="s">
        <v>248</v>
      </c>
      <c r="I92" s="31" t="s">
        <v>16</v>
      </c>
      <c r="J92" s="34"/>
      <c r="K92" s="113">
        <f>SUBTOTAL(9,L92:P92)</f>
        <v>495826</v>
      </c>
      <c r="L92" s="28">
        <v>37186</v>
      </c>
      <c r="M92" s="28">
        <v>37188</v>
      </c>
      <c r="N92" s="28"/>
      <c r="O92" s="83"/>
      <c r="P92" s="28">
        <v>421452</v>
      </c>
      <c r="Q92" s="490"/>
      <c r="R92" s="29" t="s">
        <v>249</v>
      </c>
      <c r="S92" s="30" t="s">
        <v>271</v>
      </c>
      <c r="T92" s="30" t="s">
        <v>286</v>
      </c>
      <c r="U92" s="86">
        <v>2020</v>
      </c>
    </row>
    <row r="93" spans="1:21" ht="53.25" customHeight="1">
      <c r="A93" s="50" t="s">
        <v>451</v>
      </c>
      <c r="B93" s="591" t="s">
        <v>1040</v>
      </c>
      <c r="C93" s="26" t="s">
        <v>761</v>
      </c>
      <c r="D93" s="31" t="s">
        <v>310</v>
      </c>
      <c r="E93" s="31" t="s">
        <v>267</v>
      </c>
      <c r="F93" s="31" t="s">
        <v>376</v>
      </c>
      <c r="G93" s="31" t="s">
        <v>385</v>
      </c>
      <c r="H93" s="31" t="s">
        <v>248</v>
      </c>
      <c r="I93" s="31" t="s">
        <v>16</v>
      </c>
      <c r="J93" s="34"/>
      <c r="K93" s="179">
        <f>SUBTOTAL(9,L93:P93)</f>
        <v>857307.9099999999</v>
      </c>
      <c r="L93" s="28">
        <v>64298.1</v>
      </c>
      <c r="M93" s="28">
        <v>64298.09</v>
      </c>
      <c r="N93" s="28"/>
      <c r="O93" s="83"/>
      <c r="P93" s="28">
        <v>728711.72</v>
      </c>
      <c r="Q93" s="490"/>
      <c r="R93" s="29" t="s">
        <v>303</v>
      </c>
      <c r="S93" s="30" t="s">
        <v>303</v>
      </c>
      <c r="T93" s="30" t="s">
        <v>314</v>
      </c>
      <c r="U93" s="86">
        <v>2020</v>
      </c>
    </row>
    <row r="94" spans="1:21" ht="51" customHeight="1">
      <c r="A94" s="50" t="s">
        <v>452</v>
      </c>
      <c r="B94" s="591" t="s">
        <v>1041</v>
      </c>
      <c r="C94" s="26" t="s">
        <v>762</v>
      </c>
      <c r="D94" s="31" t="s">
        <v>310</v>
      </c>
      <c r="E94" s="31" t="s">
        <v>267</v>
      </c>
      <c r="F94" s="31" t="s">
        <v>376</v>
      </c>
      <c r="G94" s="31" t="s">
        <v>385</v>
      </c>
      <c r="H94" s="31" t="s">
        <v>248</v>
      </c>
      <c r="I94" s="31" t="s">
        <v>16</v>
      </c>
      <c r="J94" s="34"/>
      <c r="K94" s="179">
        <f>SUBTOTAL(9,L94:P94)</f>
        <v>147997.68</v>
      </c>
      <c r="L94" s="28">
        <v>11099.83</v>
      </c>
      <c r="M94" s="28">
        <v>11099.82</v>
      </c>
      <c r="N94" s="28"/>
      <c r="O94" s="83"/>
      <c r="P94" s="28">
        <v>125798.03</v>
      </c>
      <c r="Q94" s="490"/>
      <c r="R94" s="29" t="s">
        <v>321</v>
      </c>
      <c r="S94" s="30" t="s">
        <v>347</v>
      </c>
      <c r="T94" s="30" t="s">
        <v>765</v>
      </c>
      <c r="U94" s="86">
        <v>2020</v>
      </c>
    </row>
    <row r="95" spans="1:21" ht="50.25" customHeight="1">
      <c r="A95" s="50" t="s">
        <v>453</v>
      </c>
      <c r="B95" s="591" t="s">
        <v>1042</v>
      </c>
      <c r="C95" s="26" t="s">
        <v>766</v>
      </c>
      <c r="D95" s="31" t="s">
        <v>310</v>
      </c>
      <c r="E95" s="31" t="s">
        <v>267</v>
      </c>
      <c r="F95" s="31" t="s">
        <v>376</v>
      </c>
      <c r="G95" s="31" t="s">
        <v>385</v>
      </c>
      <c r="H95" s="31" t="s">
        <v>248</v>
      </c>
      <c r="I95" s="31" t="s">
        <v>16</v>
      </c>
      <c r="J95" s="34"/>
      <c r="K95" s="179">
        <f>SUBTOTAL(9,L95:P95)</f>
        <v>1378971.41</v>
      </c>
      <c r="L95" s="28">
        <v>103422.86</v>
      </c>
      <c r="M95" s="28">
        <v>103422.85</v>
      </c>
      <c r="N95" s="28"/>
      <c r="O95" s="83"/>
      <c r="P95" s="28">
        <v>1172125.7</v>
      </c>
      <c r="Q95" s="490"/>
      <c r="R95" s="29" t="s">
        <v>337</v>
      </c>
      <c r="S95" s="30" t="s">
        <v>340</v>
      </c>
      <c r="T95" s="30" t="s">
        <v>959</v>
      </c>
      <c r="U95" s="86">
        <v>2021</v>
      </c>
    </row>
    <row r="96" spans="1:21" ht="50.25" customHeight="1">
      <c r="A96" s="50" t="s">
        <v>454</v>
      </c>
      <c r="B96" s="592" t="s">
        <v>1043</v>
      </c>
      <c r="C96" s="9" t="s">
        <v>320</v>
      </c>
      <c r="D96" s="5" t="s">
        <v>310</v>
      </c>
      <c r="E96" s="5" t="s">
        <v>267</v>
      </c>
      <c r="F96" s="5" t="s">
        <v>376</v>
      </c>
      <c r="G96" s="5" t="s">
        <v>385</v>
      </c>
      <c r="H96" s="5" t="s">
        <v>248</v>
      </c>
      <c r="I96" s="5"/>
      <c r="J96" s="22" t="s">
        <v>17</v>
      </c>
      <c r="K96" s="12">
        <f>SUM(L96:P96)</f>
        <v>476855.3</v>
      </c>
      <c r="L96" s="13">
        <v>35764.15</v>
      </c>
      <c r="M96" s="13">
        <v>35764.15</v>
      </c>
      <c r="N96" s="13"/>
      <c r="O96" s="98"/>
      <c r="P96" s="13">
        <v>405327</v>
      </c>
      <c r="Q96" s="493"/>
      <c r="R96" s="15" t="s">
        <v>257</v>
      </c>
      <c r="S96" s="16" t="s">
        <v>302</v>
      </c>
      <c r="T96" s="16" t="s">
        <v>314</v>
      </c>
      <c r="U96" s="144">
        <v>2019</v>
      </c>
    </row>
    <row r="97" spans="1:22" ht="52.5" customHeight="1">
      <c r="A97" s="50" t="s">
        <v>455</v>
      </c>
      <c r="B97" s="591" t="s">
        <v>1044</v>
      </c>
      <c r="C97" s="26" t="s">
        <v>384</v>
      </c>
      <c r="D97" s="31" t="s">
        <v>369</v>
      </c>
      <c r="E97" s="31" t="s">
        <v>267</v>
      </c>
      <c r="F97" s="31" t="s">
        <v>370</v>
      </c>
      <c r="G97" s="31" t="s">
        <v>385</v>
      </c>
      <c r="H97" s="31" t="s">
        <v>248</v>
      </c>
      <c r="I97" s="31" t="s">
        <v>16</v>
      </c>
      <c r="J97" s="34"/>
      <c r="K97" s="27">
        <f>SUBTOTAL(9,L97:P97)</f>
        <v>779530</v>
      </c>
      <c r="L97" s="28">
        <v>58465</v>
      </c>
      <c r="M97" s="28">
        <v>58465</v>
      </c>
      <c r="N97" s="28"/>
      <c r="O97" s="83"/>
      <c r="P97" s="28">
        <v>662600</v>
      </c>
      <c r="Q97" s="490"/>
      <c r="R97" s="87" t="s">
        <v>286</v>
      </c>
      <c r="S97" s="88" t="s">
        <v>301</v>
      </c>
      <c r="T97" s="88" t="s">
        <v>303</v>
      </c>
      <c r="U97" s="86">
        <v>2017</v>
      </c>
      <c r="V97" s="59"/>
    </row>
    <row r="98" spans="1:22" ht="52.5" customHeight="1">
      <c r="A98" s="50" t="s">
        <v>456</v>
      </c>
      <c r="B98" s="591" t="s">
        <v>1045</v>
      </c>
      <c r="C98" s="26" t="s">
        <v>386</v>
      </c>
      <c r="D98" s="31" t="s">
        <v>369</v>
      </c>
      <c r="E98" s="31" t="s">
        <v>267</v>
      </c>
      <c r="F98" s="31" t="s">
        <v>370</v>
      </c>
      <c r="G98" s="31" t="s">
        <v>385</v>
      </c>
      <c r="H98" s="31" t="s">
        <v>248</v>
      </c>
      <c r="I98" s="31" t="s">
        <v>16</v>
      </c>
      <c r="J98" s="34"/>
      <c r="K98" s="70">
        <f>SUBTOTAL(9,L98:P98)</f>
        <v>1013670</v>
      </c>
      <c r="L98" s="28">
        <v>76026</v>
      </c>
      <c r="M98" s="28">
        <v>76025</v>
      </c>
      <c r="N98" s="28"/>
      <c r="O98" s="83"/>
      <c r="P98" s="28">
        <v>861619</v>
      </c>
      <c r="Q98" s="490"/>
      <c r="R98" s="222" t="s">
        <v>314</v>
      </c>
      <c r="S98" s="223" t="s">
        <v>765</v>
      </c>
      <c r="T98" s="223" t="s">
        <v>311</v>
      </c>
      <c r="U98" s="86">
        <v>2019</v>
      </c>
      <c r="V98" s="59"/>
    </row>
    <row r="99" spans="1:22" ht="52.5" customHeight="1">
      <c r="A99" s="50" t="s">
        <v>769</v>
      </c>
      <c r="B99" s="591" t="s">
        <v>1046</v>
      </c>
      <c r="C99" s="26" t="s">
        <v>763</v>
      </c>
      <c r="D99" s="31" t="s">
        <v>369</v>
      </c>
      <c r="E99" s="31" t="s">
        <v>267</v>
      </c>
      <c r="F99" s="31" t="s">
        <v>370</v>
      </c>
      <c r="G99" s="31" t="s">
        <v>385</v>
      </c>
      <c r="H99" s="31" t="s">
        <v>248</v>
      </c>
      <c r="I99" s="31" t="s">
        <v>16</v>
      </c>
      <c r="J99" s="34"/>
      <c r="K99" s="70">
        <f>SUBTOTAL(9,L99:P99)</f>
        <v>2415259</v>
      </c>
      <c r="L99" s="28">
        <v>181145</v>
      </c>
      <c r="M99" s="28">
        <v>181144</v>
      </c>
      <c r="N99" s="28"/>
      <c r="O99" s="83"/>
      <c r="P99" s="28">
        <v>2052970</v>
      </c>
      <c r="Q99" s="490"/>
      <c r="R99" s="87" t="s">
        <v>314</v>
      </c>
      <c r="S99" s="88" t="s">
        <v>347</v>
      </c>
      <c r="T99" s="88" t="s">
        <v>307</v>
      </c>
      <c r="U99" s="86">
        <v>2019</v>
      </c>
      <c r="V99" s="59"/>
    </row>
    <row r="100" spans="1:22" ht="39" customHeight="1">
      <c r="A100" s="50" t="s">
        <v>770</v>
      </c>
      <c r="B100" s="591" t="s">
        <v>1047</v>
      </c>
      <c r="C100" s="26" t="s">
        <v>767</v>
      </c>
      <c r="D100" s="31" t="s">
        <v>369</v>
      </c>
      <c r="E100" s="31" t="s">
        <v>267</v>
      </c>
      <c r="F100" s="31" t="s">
        <v>370</v>
      </c>
      <c r="G100" s="31" t="s">
        <v>385</v>
      </c>
      <c r="H100" s="31" t="s">
        <v>248</v>
      </c>
      <c r="I100" s="31" t="s">
        <v>16</v>
      </c>
      <c r="J100" s="34"/>
      <c r="K100" s="70">
        <f>SUBTOTAL(9,L100:P100)</f>
        <v>718388</v>
      </c>
      <c r="L100" s="28">
        <v>53880</v>
      </c>
      <c r="M100" s="28">
        <v>53879</v>
      </c>
      <c r="N100" s="28"/>
      <c r="O100" s="83"/>
      <c r="P100" s="28">
        <v>610629</v>
      </c>
      <c r="Q100" s="490"/>
      <c r="R100" s="87" t="s">
        <v>301</v>
      </c>
      <c r="S100" s="88" t="s">
        <v>307</v>
      </c>
      <c r="T100" s="88" t="s">
        <v>782</v>
      </c>
      <c r="U100" s="89">
        <v>2019</v>
      </c>
      <c r="V100" s="59"/>
    </row>
    <row r="101" spans="1:21" ht="37.5" customHeight="1">
      <c r="A101" s="50" t="s">
        <v>771</v>
      </c>
      <c r="B101" s="591" t="s">
        <v>1048</v>
      </c>
      <c r="C101" s="26" t="s">
        <v>768</v>
      </c>
      <c r="D101" s="31" t="s">
        <v>369</v>
      </c>
      <c r="E101" s="31" t="s">
        <v>267</v>
      </c>
      <c r="F101" s="31" t="s">
        <v>370</v>
      </c>
      <c r="G101" s="31" t="s">
        <v>385</v>
      </c>
      <c r="H101" s="31" t="s">
        <v>248</v>
      </c>
      <c r="I101" s="31" t="s">
        <v>16</v>
      </c>
      <c r="J101" s="34"/>
      <c r="K101" s="70">
        <f>SUBTOTAL(9,L101:P101)</f>
        <v>603182</v>
      </c>
      <c r="L101" s="28">
        <v>45238</v>
      </c>
      <c r="M101" s="28">
        <v>45238</v>
      </c>
      <c r="N101" s="28"/>
      <c r="O101" s="83"/>
      <c r="P101" s="28">
        <v>512706</v>
      </c>
      <c r="Q101" s="490"/>
      <c r="R101" s="87" t="s">
        <v>716</v>
      </c>
      <c r="S101" s="88" t="s">
        <v>717</v>
      </c>
      <c r="T101" s="88" t="s">
        <v>350</v>
      </c>
      <c r="U101" s="89">
        <v>2021</v>
      </c>
    </row>
    <row r="102" spans="1:21" ht="30.75" customHeight="1">
      <c r="A102" s="48" t="s">
        <v>103</v>
      </c>
      <c r="B102" s="718" t="s">
        <v>159</v>
      </c>
      <c r="C102" s="719"/>
      <c r="D102" s="719"/>
      <c r="E102" s="719"/>
      <c r="F102" s="719"/>
      <c r="G102" s="719"/>
      <c r="H102" s="719"/>
      <c r="I102" s="719"/>
      <c r="J102" s="720"/>
      <c r="K102" s="140"/>
      <c r="L102" s="82"/>
      <c r="M102" s="82"/>
      <c r="N102" s="82"/>
      <c r="O102" s="141"/>
      <c r="P102" s="82"/>
      <c r="Q102" s="489"/>
      <c r="R102" s="123"/>
      <c r="S102" s="51"/>
      <c r="T102" s="51"/>
      <c r="U102" s="142"/>
    </row>
    <row r="103" spans="1:21" ht="39" customHeight="1">
      <c r="A103" s="50" t="s">
        <v>457</v>
      </c>
      <c r="B103" s="591" t="s">
        <v>1049</v>
      </c>
      <c r="C103" s="55" t="s">
        <v>869</v>
      </c>
      <c r="D103" s="41" t="s">
        <v>356</v>
      </c>
      <c r="E103" s="31" t="s">
        <v>267</v>
      </c>
      <c r="F103" s="41" t="s">
        <v>355</v>
      </c>
      <c r="G103" s="41" t="s">
        <v>365</v>
      </c>
      <c r="H103" s="41" t="s">
        <v>248</v>
      </c>
      <c r="I103" s="41" t="s">
        <v>16</v>
      </c>
      <c r="J103" s="85"/>
      <c r="K103" s="699">
        <v>6120000</v>
      </c>
      <c r="L103" s="640">
        <v>459000</v>
      </c>
      <c r="M103" s="640">
        <v>459000</v>
      </c>
      <c r="N103" s="640"/>
      <c r="O103" s="700"/>
      <c r="P103" s="640">
        <v>5202000</v>
      </c>
      <c r="Q103" s="701"/>
      <c r="R103" s="410">
        <v>42644</v>
      </c>
      <c r="S103" s="411">
        <v>42979</v>
      </c>
      <c r="T103" s="411">
        <f>S103+3*30</f>
        <v>43069</v>
      </c>
      <c r="U103" s="779">
        <v>2021</v>
      </c>
    </row>
    <row r="104" spans="1:21" s="59" customFormat="1" ht="39" customHeight="1">
      <c r="A104" s="50" t="s">
        <v>458</v>
      </c>
      <c r="B104" s="591" t="s">
        <v>1050</v>
      </c>
      <c r="C104" s="55" t="s">
        <v>729</v>
      </c>
      <c r="D104" s="41" t="s">
        <v>356</v>
      </c>
      <c r="E104" s="31" t="s">
        <v>267</v>
      </c>
      <c r="F104" s="41" t="s">
        <v>355</v>
      </c>
      <c r="G104" s="41" t="s">
        <v>365</v>
      </c>
      <c r="H104" s="41" t="s">
        <v>248</v>
      </c>
      <c r="I104" s="41" t="s">
        <v>16</v>
      </c>
      <c r="J104" s="85"/>
      <c r="K104" s="697">
        <f>SUM(L104:Q104)</f>
        <v>2563285.25</v>
      </c>
      <c r="L104" s="201">
        <v>192246.39</v>
      </c>
      <c r="M104" s="640">
        <v>192246.39</v>
      </c>
      <c r="N104" s="201"/>
      <c r="O104" s="698"/>
      <c r="P104" s="201">
        <v>2178792.47</v>
      </c>
      <c r="Q104" s="496"/>
      <c r="R104" s="413">
        <v>43191</v>
      </c>
      <c r="S104" s="189">
        <v>43273</v>
      </c>
      <c r="T104" s="189">
        <v>43435</v>
      </c>
      <c r="U104" s="696">
        <v>2022</v>
      </c>
    </row>
    <row r="105" spans="1:21" s="59" customFormat="1" ht="39" customHeight="1">
      <c r="A105" s="50" t="s">
        <v>459</v>
      </c>
      <c r="B105" s="591" t="s">
        <v>1051</v>
      </c>
      <c r="C105" s="55" t="s">
        <v>730</v>
      </c>
      <c r="D105" s="41" t="s">
        <v>356</v>
      </c>
      <c r="E105" s="31" t="s">
        <v>267</v>
      </c>
      <c r="F105" s="41" t="s">
        <v>355</v>
      </c>
      <c r="G105" s="41" t="s">
        <v>365</v>
      </c>
      <c r="H105" s="41" t="s">
        <v>248</v>
      </c>
      <c r="I105" s="41" t="s">
        <v>16</v>
      </c>
      <c r="J105" s="85"/>
      <c r="K105" s="697">
        <v>4500000</v>
      </c>
      <c r="L105" s="201">
        <v>337500</v>
      </c>
      <c r="M105" s="640">
        <v>337500</v>
      </c>
      <c r="N105" s="201"/>
      <c r="O105" s="698"/>
      <c r="P105" s="201">
        <v>3825000</v>
      </c>
      <c r="Q105" s="496"/>
      <c r="R105" s="413">
        <v>42917</v>
      </c>
      <c r="S105" s="189">
        <v>42979</v>
      </c>
      <c r="T105" s="189">
        <v>43070</v>
      </c>
      <c r="U105" s="696">
        <v>2020</v>
      </c>
    </row>
    <row r="106" spans="1:21" s="59" customFormat="1" ht="39" customHeight="1">
      <c r="A106" s="50" t="s">
        <v>460</v>
      </c>
      <c r="B106" s="591" t="s">
        <v>1052</v>
      </c>
      <c r="C106" s="55" t="s">
        <v>733</v>
      </c>
      <c r="D106" s="41" t="s">
        <v>356</v>
      </c>
      <c r="E106" s="31" t="s">
        <v>267</v>
      </c>
      <c r="F106" s="41" t="s">
        <v>355</v>
      </c>
      <c r="G106" s="41" t="s">
        <v>365</v>
      </c>
      <c r="H106" s="41" t="s">
        <v>248</v>
      </c>
      <c r="I106" s="41" t="s">
        <v>16</v>
      </c>
      <c r="J106" s="85"/>
      <c r="K106" s="697">
        <v>2193840</v>
      </c>
      <c r="L106" s="201">
        <v>164538</v>
      </c>
      <c r="M106" s="640">
        <v>164538</v>
      </c>
      <c r="N106" s="201"/>
      <c r="O106" s="698"/>
      <c r="P106" s="201">
        <v>1864764</v>
      </c>
      <c r="Q106" s="496"/>
      <c r="R106" s="413">
        <v>43160</v>
      </c>
      <c r="S106" s="189">
        <v>43344</v>
      </c>
      <c r="T106" s="189">
        <v>43435</v>
      </c>
      <c r="U106" s="696">
        <v>2022</v>
      </c>
    </row>
    <row r="107" spans="1:21" s="59" customFormat="1" ht="39" customHeight="1">
      <c r="A107" s="50" t="s">
        <v>461</v>
      </c>
      <c r="B107" s="591" t="s">
        <v>1053</v>
      </c>
      <c r="C107" s="55" t="s">
        <v>734</v>
      </c>
      <c r="D107" s="41" t="s">
        <v>356</v>
      </c>
      <c r="E107" s="31" t="s">
        <v>267</v>
      </c>
      <c r="F107" s="41" t="s">
        <v>355</v>
      </c>
      <c r="G107" s="41" t="s">
        <v>365</v>
      </c>
      <c r="H107" s="41" t="s">
        <v>248</v>
      </c>
      <c r="I107" s="41" t="s">
        <v>16</v>
      </c>
      <c r="J107" s="85"/>
      <c r="K107" s="697">
        <f>SUM(L107:Q107)</f>
        <v>957170</v>
      </c>
      <c r="L107" s="201">
        <v>71787.75</v>
      </c>
      <c r="M107" s="640">
        <v>71787.75</v>
      </c>
      <c r="N107" s="201"/>
      <c r="O107" s="698"/>
      <c r="P107" s="201">
        <v>813594.5</v>
      </c>
      <c r="Q107" s="496"/>
      <c r="R107" s="413">
        <v>43160</v>
      </c>
      <c r="S107" s="189">
        <v>43435</v>
      </c>
      <c r="T107" s="189">
        <v>43497</v>
      </c>
      <c r="U107" s="696">
        <v>2021</v>
      </c>
    </row>
    <row r="108" spans="1:21" ht="79.5" customHeight="1">
      <c r="A108" s="50" t="s">
        <v>462</v>
      </c>
      <c r="B108" s="591" t="s">
        <v>1054</v>
      </c>
      <c r="C108" s="55" t="s">
        <v>735</v>
      </c>
      <c r="D108" s="41" t="s">
        <v>356</v>
      </c>
      <c r="E108" s="31" t="s">
        <v>267</v>
      </c>
      <c r="F108" s="41" t="s">
        <v>355</v>
      </c>
      <c r="G108" s="41" t="s">
        <v>365</v>
      </c>
      <c r="H108" s="41" t="s">
        <v>248</v>
      </c>
      <c r="I108" s="41" t="s">
        <v>16</v>
      </c>
      <c r="J108" s="85"/>
      <c r="K108" s="697">
        <f>SUM(L108:Q108)</f>
        <v>3559585.04</v>
      </c>
      <c r="L108" s="201">
        <v>266968.88</v>
      </c>
      <c r="M108" s="640">
        <v>266968.88</v>
      </c>
      <c r="N108" s="201"/>
      <c r="O108" s="698"/>
      <c r="P108" s="201">
        <v>3025647.28</v>
      </c>
      <c r="Q108" s="496"/>
      <c r="R108" s="413">
        <v>43343</v>
      </c>
      <c r="S108" s="189">
        <v>43404</v>
      </c>
      <c r="T108" s="189">
        <v>43495</v>
      </c>
      <c r="U108" s="696">
        <v>2020</v>
      </c>
    </row>
    <row r="109" spans="1:21" ht="39.75" customHeight="1">
      <c r="A109" s="50" t="s">
        <v>463</v>
      </c>
      <c r="B109" s="591" t="s">
        <v>1055</v>
      </c>
      <c r="C109" s="55" t="s">
        <v>732</v>
      </c>
      <c r="D109" s="41" t="s">
        <v>356</v>
      </c>
      <c r="E109" s="31" t="s">
        <v>267</v>
      </c>
      <c r="F109" s="41" t="s">
        <v>355</v>
      </c>
      <c r="G109" s="41" t="s">
        <v>365</v>
      </c>
      <c r="H109" s="41" t="s">
        <v>248</v>
      </c>
      <c r="I109" s="41" t="s">
        <v>16</v>
      </c>
      <c r="J109" s="85"/>
      <c r="K109" s="697">
        <v>3130628.82</v>
      </c>
      <c r="L109" s="201">
        <v>234797.16</v>
      </c>
      <c r="M109" s="640">
        <v>234797.16</v>
      </c>
      <c r="N109" s="201"/>
      <c r="O109" s="698"/>
      <c r="P109" s="201">
        <v>2661034.5</v>
      </c>
      <c r="Q109" s="496"/>
      <c r="R109" s="413">
        <v>42917</v>
      </c>
      <c r="S109" s="189">
        <v>42979</v>
      </c>
      <c r="T109" s="189">
        <v>43070</v>
      </c>
      <c r="U109" s="696">
        <v>2021</v>
      </c>
    </row>
    <row r="110" spans="1:21" ht="39.75" customHeight="1">
      <c r="A110" s="50" t="s">
        <v>464</v>
      </c>
      <c r="B110" s="591" t="s">
        <v>1056</v>
      </c>
      <c r="C110" s="55" t="s">
        <v>778</v>
      </c>
      <c r="D110" s="41" t="s">
        <v>356</v>
      </c>
      <c r="E110" s="31" t="s">
        <v>267</v>
      </c>
      <c r="F110" s="41" t="s">
        <v>355</v>
      </c>
      <c r="G110" s="41" t="s">
        <v>365</v>
      </c>
      <c r="H110" s="41" t="s">
        <v>248</v>
      </c>
      <c r="I110" s="41" t="s">
        <v>16</v>
      </c>
      <c r="J110" s="85"/>
      <c r="K110" s="697">
        <f>SUM(L110:Q110)</f>
        <v>928769.71</v>
      </c>
      <c r="L110" s="201">
        <v>69657.73</v>
      </c>
      <c r="M110" s="640">
        <v>69657.73</v>
      </c>
      <c r="N110" s="201"/>
      <c r="O110" s="698"/>
      <c r="P110" s="201">
        <v>789454.25</v>
      </c>
      <c r="Q110" s="496"/>
      <c r="R110" s="413">
        <v>42644</v>
      </c>
      <c r="S110" s="189">
        <v>42705</v>
      </c>
      <c r="T110" s="189">
        <v>42846</v>
      </c>
      <c r="U110" s="696">
        <v>2018</v>
      </c>
    </row>
    <row r="111" spans="1:21" ht="39.75" customHeight="1">
      <c r="A111" s="50" t="s">
        <v>465</v>
      </c>
      <c r="B111" s="591" t="s">
        <v>1057</v>
      </c>
      <c r="C111" s="55" t="s">
        <v>742</v>
      </c>
      <c r="D111" s="41" t="s">
        <v>356</v>
      </c>
      <c r="E111" s="41" t="s">
        <v>264</v>
      </c>
      <c r="F111" s="41" t="s">
        <v>355</v>
      </c>
      <c r="G111" s="41" t="s">
        <v>743</v>
      </c>
      <c r="H111" s="41" t="s">
        <v>725</v>
      </c>
      <c r="I111" s="41" t="s">
        <v>16</v>
      </c>
      <c r="J111" s="85"/>
      <c r="K111" s="699">
        <v>428256.22</v>
      </c>
      <c r="L111" s="640">
        <v>64238.43</v>
      </c>
      <c r="M111" s="640"/>
      <c r="N111" s="640"/>
      <c r="O111" s="700"/>
      <c r="P111" s="640">
        <v>364017.79</v>
      </c>
      <c r="Q111" s="701"/>
      <c r="R111" s="410">
        <v>42522</v>
      </c>
      <c r="S111" s="411">
        <v>42705</v>
      </c>
      <c r="T111" s="411">
        <v>42826</v>
      </c>
      <c r="U111" s="225">
        <v>2019</v>
      </c>
    </row>
    <row r="112" spans="1:21" ht="15.75" customHeight="1">
      <c r="A112" s="47" t="s">
        <v>160</v>
      </c>
      <c r="B112" s="715" t="s">
        <v>162</v>
      </c>
      <c r="C112" s="716"/>
      <c r="D112" s="716"/>
      <c r="E112" s="716"/>
      <c r="F112" s="716"/>
      <c r="G112" s="716"/>
      <c r="H112" s="716"/>
      <c r="I112" s="716"/>
      <c r="J112" s="717"/>
      <c r="K112" s="137"/>
      <c r="L112" s="81"/>
      <c r="M112" s="81"/>
      <c r="N112" s="81"/>
      <c r="O112" s="138"/>
      <c r="P112" s="81"/>
      <c r="Q112" s="488"/>
      <c r="R112" s="122"/>
      <c r="S112" s="56"/>
      <c r="T112" s="56"/>
      <c r="U112" s="139"/>
    </row>
    <row r="113" spans="1:21" ht="17.25" customHeight="1">
      <c r="A113" s="48" t="s">
        <v>165</v>
      </c>
      <c r="B113" s="718" t="s">
        <v>163</v>
      </c>
      <c r="C113" s="719"/>
      <c r="D113" s="719"/>
      <c r="E113" s="719"/>
      <c r="F113" s="719"/>
      <c r="G113" s="719"/>
      <c r="H113" s="719"/>
      <c r="I113" s="719"/>
      <c r="J113" s="720"/>
      <c r="K113" s="140"/>
      <c r="L113" s="82"/>
      <c r="M113" s="82"/>
      <c r="N113" s="82"/>
      <c r="O113" s="141"/>
      <c r="P113" s="82"/>
      <c r="Q113" s="489"/>
      <c r="R113" s="123"/>
      <c r="S113" s="51"/>
      <c r="T113" s="51"/>
      <c r="U113" s="142"/>
    </row>
    <row r="114" spans="1:21" ht="36.75" customHeight="1">
      <c r="A114" s="50" t="s">
        <v>466</v>
      </c>
      <c r="B114" s="591" t="s">
        <v>1058</v>
      </c>
      <c r="C114" s="55" t="s">
        <v>803</v>
      </c>
      <c r="D114" s="41" t="s">
        <v>293</v>
      </c>
      <c r="E114" s="31" t="s">
        <v>269</v>
      </c>
      <c r="F114" s="31" t="s">
        <v>375</v>
      </c>
      <c r="G114" s="109" t="s">
        <v>849</v>
      </c>
      <c r="H114" s="31" t="s">
        <v>248</v>
      </c>
      <c r="I114" s="31"/>
      <c r="J114" s="34"/>
      <c r="K114" s="113">
        <v>250000</v>
      </c>
      <c r="L114" s="33">
        <f>K114-P114</f>
        <v>50000</v>
      </c>
      <c r="M114" s="33"/>
      <c r="N114" s="33"/>
      <c r="O114" s="97"/>
      <c r="P114" s="67">
        <v>200000</v>
      </c>
      <c r="Q114" s="492"/>
      <c r="R114" s="29" t="s">
        <v>299</v>
      </c>
      <c r="S114" s="30" t="s">
        <v>313</v>
      </c>
      <c r="T114" s="30" t="s">
        <v>307</v>
      </c>
      <c r="U114" s="86">
        <v>2019</v>
      </c>
    </row>
    <row r="115" spans="1:21" ht="39" customHeight="1">
      <c r="A115" s="50" t="s">
        <v>467</v>
      </c>
      <c r="B115" s="591" t="s">
        <v>1061</v>
      </c>
      <c r="C115" s="55" t="s">
        <v>804</v>
      </c>
      <c r="D115" s="41" t="s">
        <v>833</v>
      </c>
      <c r="E115" s="31" t="s">
        <v>269</v>
      </c>
      <c r="F115" s="31" t="s">
        <v>379</v>
      </c>
      <c r="G115" s="109" t="s">
        <v>849</v>
      </c>
      <c r="H115" s="31" t="s">
        <v>248</v>
      </c>
      <c r="I115" s="31"/>
      <c r="J115" s="34"/>
      <c r="K115" s="113">
        <v>250000</v>
      </c>
      <c r="L115" s="33">
        <f aca="true" t="shared" si="0" ref="L115:L145">K115-P115</f>
        <v>50000</v>
      </c>
      <c r="M115" s="33"/>
      <c r="N115" s="33"/>
      <c r="O115" s="97"/>
      <c r="P115" s="67">
        <v>200000</v>
      </c>
      <c r="Q115" s="492"/>
      <c r="R115" s="29" t="s">
        <v>299</v>
      </c>
      <c r="S115" s="30" t="s">
        <v>313</v>
      </c>
      <c r="T115" s="30" t="s">
        <v>307</v>
      </c>
      <c r="U115" s="86">
        <v>2018</v>
      </c>
    </row>
    <row r="116" spans="1:21" ht="93" customHeight="1">
      <c r="A116" s="50" t="s">
        <v>468</v>
      </c>
      <c r="B116" s="591" t="s">
        <v>1062</v>
      </c>
      <c r="C116" s="55" t="s">
        <v>805</v>
      </c>
      <c r="D116" s="41" t="s">
        <v>834</v>
      </c>
      <c r="E116" s="31" t="s">
        <v>269</v>
      </c>
      <c r="F116" s="31" t="s">
        <v>380</v>
      </c>
      <c r="G116" s="109" t="s">
        <v>849</v>
      </c>
      <c r="H116" s="31" t="s">
        <v>248</v>
      </c>
      <c r="I116" s="31"/>
      <c r="J116" s="34"/>
      <c r="K116" s="113">
        <v>250000</v>
      </c>
      <c r="L116" s="33">
        <f t="shared" si="0"/>
        <v>50000</v>
      </c>
      <c r="M116" s="33"/>
      <c r="N116" s="33"/>
      <c r="O116" s="97"/>
      <c r="P116" s="67">
        <v>200000</v>
      </c>
      <c r="Q116" s="492"/>
      <c r="R116" s="29" t="s">
        <v>299</v>
      </c>
      <c r="S116" s="30" t="s">
        <v>313</v>
      </c>
      <c r="T116" s="30" t="s">
        <v>307</v>
      </c>
      <c r="U116" s="86">
        <v>2020</v>
      </c>
    </row>
    <row r="117" spans="1:21" ht="53.25" customHeight="1">
      <c r="A117" s="50" t="s">
        <v>469</v>
      </c>
      <c r="B117" s="591" t="s">
        <v>1063</v>
      </c>
      <c r="C117" s="55" t="s">
        <v>807</v>
      </c>
      <c r="D117" s="41" t="s">
        <v>310</v>
      </c>
      <c r="E117" s="31" t="s">
        <v>269</v>
      </c>
      <c r="F117" s="31" t="s">
        <v>376</v>
      </c>
      <c r="G117" s="109" t="s">
        <v>849</v>
      </c>
      <c r="H117" s="31" t="s">
        <v>248</v>
      </c>
      <c r="I117" s="31"/>
      <c r="J117" s="34"/>
      <c r="K117" s="113">
        <v>250000</v>
      </c>
      <c r="L117" s="33">
        <f t="shared" si="0"/>
        <v>50000</v>
      </c>
      <c r="M117" s="28"/>
      <c r="N117" s="28"/>
      <c r="O117" s="83"/>
      <c r="P117" s="67">
        <v>200000</v>
      </c>
      <c r="Q117" s="492"/>
      <c r="R117" s="29" t="s">
        <v>299</v>
      </c>
      <c r="S117" s="30" t="s">
        <v>313</v>
      </c>
      <c r="T117" s="30" t="s">
        <v>307</v>
      </c>
      <c r="U117" s="86">
        <v>2019</v>
      </c>
    </row>
    <row r="118" spans="1:21" ht="53.25" customHeight="1">
      <c r="A118" s="50" t="s">
        <v>470</v>
      </c>
      <c r="B118" s="591" t="s">
        <v>1064</v>
      </c>
      <c r="C118" s="55" t="s">
        <v>808</v>
      </c>
      <c r="D118" s="41" t="s">
        <v>310</v>
      </c>
      <c r="E118" s="31" t="s">
        <v>269</v>
      </c>
      <c r="F118" s="31" t="s">
        <v>376</v>
      </c>
      <c r="G118" s="109" t="s">
        <v>849</v>
      </c>
      <c r="H118" s="31" t="s">
        <v>248</v>
      </c>
      <c r="I118" s="31"/>
      <c r="J118" s="34"/>
      <c r="K118" s="113">
        <v>250000</v>
      </c>
      <c r="L118" s="33">
        <f t="shared" si="0"/>
        <v>50000</v>
      </c>
      <c r="M118" s="28"/>
      <c r="N118" s="28"/>
      <c r="O118" s="83"/>
      <c r="P118" s="67">
        <v>200000</v>
      </c>
      <c r="Q118" s="492"/>
      <c r="R118" s="29" t="s">
        <v>299</v>
      </c>
      <c r="S118" s="30" t="s">
        <v>313</v>
      </c>
      <c r="T118" s="30" t="s">
        <v>307</v>
      </c>
      <c r="U118" s="86">
        <v>2019</v>
      </c>
    </row>
    <row r="119" spans="1:21" ht="53.25" customHeight="1">
      <c r="A119" s="50" t="s">
        <v>471</v>
      </c>
      <c r="B119" s="591" t="s">
        <v>1065</v>
      </c>
      <c r="C119" s="55" t="s">
        <v>809</v>
      </c>
      <c r="D119" s="41" t="s">
        <v>310</v>
      </c>
      <c r="E119" s="31" t="s">
        <v>269</v>
      </c>
      <c r="F119" s="31" t="s">
        <v>379</v>
      </c>
      <c r="G119" s="109" t="s">
        <v>849</v>
      </c>
      <c r="H119" s="31" t="s">
        <v>248</v>
      </c>
      <c r="I119" s="31"/>
      <c r="J119" s="34"/>
      <c r="K119" s="113">
        <v>250000</v>
      </c>
      <c r="L119" s="33">
        <f t="shared" si="0"/>
        <v>50000</v>
      </c>
      <c r="M119" s="28"/>
      <c r="N119" s="28"/>
      <c r="O119" s="83"/>
      <c r="P119" s="67">
        <v>200000</v>
      </c>
      <c r="Q119" s="492"/>
      <c r="R119" s="29" t="s">
        <v>299</v>
      </c>
      <c r="S119" s="30" t="s">
        <v>313</v>
      </c>
      <c r="T119" s="30" t="s">
        <v>307</v>
      </c>
      <c r="U119" s="86">
        <v>2019</v>
      </c>
    </row>
    <row r="120" spans="1:21" ht="39.75" customHeight="1">
      <c r="A120" s="50" t="s">
        <v>472</v>
      </c>
      <c r="B120" s="591" t="s">
        <v>1066</v>
      </c>
      <c r="C120" s="55" t="s">
        <v>393</v>
      </c>
      <c r="D120" s="41" t="s">
        <v>835</v>
      </c>
      <c r="E120" s="31" t="s">
        <v>269</v>
      </c>
      <c r="F120" s="31" t="s">
        <v>388</v>
      </c>
      <c r="G120" s="109" t="s">
        <v>849</v>
      </c>
      <c r="H120" s="31" t="s">
        <v>248</v>
      </c>
      <c r="I120" s="31"/>
      <c r="J120" s="34"/>
      <c r="K120" s="113">
        <v>125000</v>
      </c>
      <c r="L120" s="33">
        <f t="shared" si="0"/>
        <v>25000</v>
      </c>
      <c r="M120" s="28"/>
      <c r="N120" s="28"/>
      <c r="O120" s="83"/>
      <c r="P120" s="67">
        <v>100000</v>
      </c>
      <c r="Q120" s="492"/>
      <c r="R120" s="29" t="s">
        <v>299</v>
      </c>
      <c r="S120" s="30" t="s">
        <v>313</v>
      </c>
      <c r="T120" s="30" t="s">
        <v>307</v>
      </c>
      <c r="U120" s="86">
        <v>2019</v>
      </c>
    </row>
    <row r="121" spans="1:21" ht="39.75" customHeight="1">
      <c r="A121" s="50" t="s">
        <v>473</v>
      </c>
      <c r="B121" s="591" t="s">
        <v>1067</v>
      </c>
      <c r="C121" s="55" t="s">
        <v>810</v>
      </c>
      <c r="D121" s="41" t="s">
        <v>293</v>
      </c>
      <c r="E121" s="31" t="s">
        <v>269</v>
      </c>
      <c r="F121" s="31" t="s">
        <v>375</v>
      </c>
      <c r="G121" s="109" t="s">
        <v>849</v>
      </c>
      <c r="H121" s="31" t="s">
        <v>248</v>
      </c>
      <c r="I121" s="31"/>
      <c r="J121" s="34"/>
      <c r="K121" s="113">
        <v>249925.53</v>
      </c>
      <c r="L121" s="33">
        <f t="shared" si="0"/>
        <v>49985.109999999986</v>
      </c>
      <c r="M121" s="28"/>
      <c r="N121" s="28"/>
      <c r="O121" s="83"/>
      <c r="P121" s="67">
        <v>199940.42</v>
      </c>
      <c r="Q121" s="492"/>
      <c r="R121" s="29" t="s">
        <v>299</v>
      </c>
      <c r="S121" s="30" t="s">
        <v>313</v>
      </c>
      <c r="T121" s="30" t="s">
        <v>307</v>
      </c>
      <c r="U121" s="86">
        <v>2019</v>
      </c>
    </row>
    <row r="122" spans="1:21" ht="39.75" customHeight="1">
      <c r="A122" s="50" t="s">
        <v>474</v>
      </c>
      <c r="B122" s="591" t="s">
        <v>1068</v>
      </c>
      <c r="C122" s="55" t="s">
        <v>811</v>
      </c>
      <c r="D122" s="41" t="s">
        <v>293</v>
      </c>
      <c r="E122" s="31" t="s">
        <v>269</v>
      </c>
      <c r="F122" s="31" t="s">
        <v>375</v>
      </c>
      <c r="G122" s="109" t="s">
        <v>849</v>
      </c>
      <c r="H122" s="31" t="s">
        <v>248</v>
      </c>
      <c r="I122" s="31"/>
      <c r="J122" s="34"/>
      <c r="K122" s="113">
        <v>249925.53</v>
      </c>
      <c r="L122" s="33">
        <f t="shared" si="0"/>
        <v>49985.109999999986</v>
      </c>
      <c r="M122" s="28"/>
      <c r="N122" s="28"/>
      <c r="O122" s="83"/>
      <c r="P122" s="67">
        <v>199940.42</v>
      </c>
      <c r="Q122" s="492"/>
      <c r="R122" s="29" t="s">
        <v>299</v>
      </c>
      <c r="S122" s="30" t="s">
        <v>313</v>
      </c>
      <c r="T122" s="30" t="s">
        <v>307</v>
      </c>
      <c r="U122" s="86">
        <v>2018</v>
      </c>
    </row>
    <row r="123" spans="1:21" ht="51.75" customHeight="1">
      <c r="A123" s="50" t="s">
        <v>475</v>
      </c>
      <c r="B123" s="591" t="s">
        <v>1072</v>
      </c>
      <c r="C123" s="55" t="s">
        <v>812</v>
      </c>
      <c r="D123" s="41" t="s">
        <v>836</v>
      </c>
      <c r="E123" s="31" t="s">
        <v>269</v>
      </c>
      <c r="F123" s="31" t="s">
        <v>378</v>
      </c>
      <c r="G123" s="109" t="s">
        <v>849</v>
      </c>
      <c r="H123" s="31" t="s">
        <v>248</v>
      </c>
      <c r="I123" s="31"/>
      <c r="J123" s="34"/>
      <c r="K123" s="113">
        <v>246008.75</v>
      </c>
      <c r="L123" s="33">
        <f t="shared" si="0"/>
        <v>49201.75</v>
      </c>
      <c r="M123" s="28"/>
      <c r="N123" s="28"/>
      <c r="O123" s="83"/>
      <c r="P123" s="67">
        <v>196807</v>
      </c>
      <c r="Q123" s="492"/>
      <c r="R123" s="29" t="s">
        <v>299</v>
      </c>
      <c r="S123" s="30" t="s">
        <v>313</v>
      </c>
      <c r="T123" s="30" t="s">
        <v>307</v>
      </c>
      <c r="U123" s="86">
        <v>2019</v>
      </c>
    </row>
    <row r="124" spans="1:21" ht="51.75" customHeight="1">
      <c r="A124" s="50" t="s">
        <v>476</v>
      </c>
      <c r="B124" s="591" t="s">
        <v>1069</v>
      </c>
      <c r="C124" s="55" t="s">
        <v>813</v>
      </c>
      <c r="D124" s="41" t="s">
        <v>837</v>
      </c>
      <c r="E124" s="31" t="s">
        <v>269</v>
      </c>
      <c r="F124" s="31" t="s">
        <v>378</v>
      </c>
      <c r="G124" s="109" t="s">
        <v>849</v>
      </c>
      <c r="H124" s="31" t="s">
        <v>248</v>
      </c>
      <c r="I124" s="31"/>
      <c r="J124" s="34"/>
      <c r="K124" s="113">
        <v>246008.75</v>
      </c>
      <c r="L124" s="33">
        <f t="shared" si="0"/>
        <v>49201.75</v>
      </c>
      <c r="M124" s="28"/>
      <c r="N124" s="28"/>
      <c r="O124" s="83"/>
      <c r="P124" s="67">
        <v>196807</v>
      </c>
      <c r="Q124" s="492"/>
      <c r="R124" s="29" t="s">
        <v>299</v>
      </c>
      <c r="S124" s="30" t="s">
        <v>313</v>
      </c>
      <c r="T124" s="30" t="s">
        <v>307</v>
      </c>
      <c r="U124" s="86">
        <v>2019</v>
      </c>
    </row>
    <row r="125" spans="1:21" ht="37.5" customHeight="1">
      <c r="A125" s="50" t="s">
        <v>477</v>
      </c>
      <c r="B125" s="591" t="s">
        <v>1070</v>
      </c>
      <c r="C125" s="55" t="s">
        <v>390</v>
      </c>
      <c r="D125" s="41" t="s">
        <v>835</v>
      </c>
      <c r="E125" s="31" t="s">
        <v>269</v>
      </c>
      <c r="F125" s="31" t="s">
        <v>388</v>
      </c>
      <c r="G125" s="109" t="s">
        <v>849</v>
      </c>
      <c r="H125" s="31" t="s">
        <v>248</v>
      </c>
      <c r="I125" s="31"/>
      <c r="J125" s="34"/>
      <c r="K125" s="113">
        <v>75038.02</v>
      </c>
      <c r="L125" s="33">
        <f t="shared" si="0"/>
        <v>15007.600000000006</v>
      </c>
      <c r="M125" s="28"/>
      <c r="N125" s="28"/>
      <c r="O125" s="83"/>
      <c r="P125" s="67">
        <v>60030.42</v>
      </c>
      <c r="Q125" s="492"/>
      <c r="R125" s="29" t="s">
        <v>299</v>
      </c>
      <c r="S125" s="30" t="s">
        <v>313</v>
      </c>
      <c r="T125" s="30" t="s">
        <v>307</v>
      </c>
      <c r="U125" s="86">
        <v>2019</v>
      </c>
    </row>
    <row r="126" spans="1:21" ht="36" customHeight="1">
      <c r="A126" s="50" t="s">
        <v>478</v>
      </c>
      <c r="B126" s="591" t="s">
        <v>1071</v>
      </c>
      <c r="C126" s="55" t="s">
        <v>389</v>
      </c>
      <c r="D126" s="41" t="s">
        <v>835</v>
      </c>
      <c r="E126" s="31" t="s">
        <v>269</v>
      </c>
      <c r="F126" s="31" t="s">
        <v>388</v>
      </c>
      <c r="G126" s="109" t="s">
        <v>849</v>
      </c>
      <c r="H126" s="31" t="s">
        <v>248</v>
      </c>
      <c r="I126" s="31"/>
      <c r="J126" s="34"/>
      <c r="K126" s="113">
        <v>127347.3</v>
      </c>
      <c r="L126" s="33">
        <f t="shared" si="0"/>
        <v>25469.460000000006</v>
      </c>
      <c r="M126" s="28"/>
      <c r="N126" s="28"/>
      <c r="O126" s="83"/>
      <c r="P126" s="67">
        <v>101877.84</v>
      </c>
      <c r="Q126" s="492"/>
      <c r="R126" s="29" t="s">
        <v>299</v>
      </c>
      <c r="S126" s="30" t="s">
        <v>313</v>
      </c>
      <c r="T126" s="30" t="s">
        <v>307</v>
      </c>
      <c r="U126" s="86">
        <v>2019</v>
      </c>
    </row>
    <row r="127" spans="1:21" ht="66" customHeight="1">
      <c r="A127" s="50" t="s">
        <v>479</v>
      </c>
      <c r="B127" s="591" t="s">
        <v>1073</v>
      </c>
      <c r="C127" s="55" t="s">
        <v>814</v>
      </c>
      <c r="D127" s="41" t="s">
        <v>833</v>
      </c>
      <c r="E127" s="31" t="s">
        <v>269</v>
      </c>
      <c r="F127" s="31" t="s">
        <v>379</v>
      </c>
      <c r="G127" s="109" t="s">
        <v>849</v>
      </c>
      <c r="H127" s="31" t="s">
        <v>248</v>
      </c>
      <c r="I127" s="31"/>
      <c r="J127" s="34"/>
      <c r="K127" s="113">
        <v>188820.65</v>
      </c>
      <c r="L127" s="33">
        <f t="shared" si="0"/>
        <v>39958.649999999994</v>
      </c>
      <c r="M127" s="28"/>
      <c r="N127" s="28"/>
      <c r="O127" s="83"/>
      <c r="P127" s="67">
        <v>148862</v>
      </c>
      <c r="Q127" s="492"/>
      <c r="R127" s="29" t="s">
        <v>299</v>
      </c>
      <c r="S127" s="30" t="s">
        <v>313</v>
      </c>
      <c r="T127" s="30" t="s">
        <v>307</v>
      </c>
      <c r="U127" s="86">
        <v>2019</v>
      </c>
    </row>
    <row r="128" spans="1:21" ht="54" customHeight="1">
      <c r="A128" s="50" t="s">
        <v>480</v>
      </c>
      <c r="B128" s="591" t="s">
        <v>1074</v>
      </c>
      <c r="C128" s="57" t="s">
        <v>815</v>
      </c>
      <c r="D128" s="41" t="s">
        <v>834</v>
      </c>
      <c r="E128" s="31" t="s">
        <v>269</v>
      </c>
      <c r="F128" s="31" t="s">
        <v>380</v>
      </c>
      <c r="G128" s="109" t="s">
        <v>849</v>
      </c>
      <c r="H128" s="31" t="s">
        <v>248</v>
      </c>
      <c r="I128" s="31"/>
      <c r="J128" s="34"/>
      <c r="K128" s="113">
        <v>215000</v>
      </c>
      <c r="L128" s="33">
        <f t="shared" si="0"/>
        <v>43000</v>
      </c>
      <c r="M128" s="28"/>
      <c r="N128" s="28"/>
      <c r="O128" s="83"/>
      <c r="P128" s="67">
        <v>172000</v>
      </c>
      <c r="Q128" s="492"/>
      <c r="R128" s="29" t="s">
        <v>299</v>
      </c>
      <c r="S128" s="30" t="s">
        <v>313</v>
      </c>
      <c r="T128" s="30" t="s">
        <v>307</v>
      </c>
      <c r="U128" s="86">
        <v>2019</v>
      </c>
    </row>
    <row r="129" spans="1:21" ht="38.25" customHeight="1">
      <c r="A129" s="50" t="s">
        <v>481</v>
      </c>
      <c r="B129" s="591" t="s">
        <v>1075</v>
      </c>
      <c r="C129" s="55" t="s">
        <v>816</v>
      </c>
      <c r="D129" s="41" t="s">
        <v>293</v>
      </c>
      <c r="E129" s="31" t="s">
        <v>269</v>
      </c>
      <c r="F129" s="31" t="s">
        <v>375</v>
      </c>
      <c r="G129" s="109" t="s">
        <v>849</v>
      </c>
      <c r="H129" s="31" t="s">
        <v>248</v>
      </c>
      <c r="I129" s="31"/>
      <c r="J129" s="34"/>
      <c r="K129" s="113">
        <v>250000</v>
      </c>
      <c r="L129" s="33">
        <f t="shared" si="0"/>
        <v>50000</v>
      </c>
      <c r="M129" s="28"/>
      <c r="N129" s="28"/>
      <c r="O129" s="83"/>
      <c r="P129" s="67">
        <v>200000</v>
      </c>
      <c r="Q129" s="492"/>
      <c r="R129" s="29" t="s">
        <v>299</v>
      </c>
      <c r="S129" s="30" t="s">
        <v>313</v>
      </c>
      <c r="T129" s="30" t="s">
        <v>307</v>
      </c>
      <c r="U129" s="86">
        <v>2018</v>
      </c>
    </row>
    <row r="130" spans="1:21" ht="38.25" customHeight="1">
      <c r="A130" s="50" t="s">
        <v>482</v>
      </c>
      <c r="B130" s="591" t="s">
        <v>1076</v>
      </c>
      <c r="C130" s="55" t="s">
        <v>817</v>
      </c>
      <c r="D130" s="41" t="s">
        <v>293</v>
      </c>
      <c r="E130" s="31" t="s">
        <v>269</v>
      </c>
      <c r="F130" s="31" t="s">
        <v>375</v>
      </c>
      <c r="G130" s="109" t="s">
        <v>849</v>
      </c>
      <c r="H130" s="31" t="s">
        <v>248</v>
      </c>
      <c r="I130" s="31"/>
      <c r="J130" s="34"/>
      <c r="K130" s="113">
        <v>250000</v>
      </c>
      <c r="L130" s="33">
        <f t="shared" si="0"/>
        <v>50000</v>
      </c>
      <c r="M130" s="28"/>
      <c r="N130" s="28"/>
      <c r="O130" s="83"/>
      <c r="P130" s="67">
        <v>200000</v>
      </c>
      <c r="Q130" s="492"/>
      <c r="R130" s="29" t="s">
        <v>299</v>
      </c>
      <c r="S130" s="30" t="s">
        <v>313</v>
      </c>
      <c r="T130" s="30" t="s">
        <v>307</v>
      </c>
      <c r="U130" s="86">
        <v>2018</v>
      </c>
    </row>
    <row r="131" spans="1:21" ht="38.25" customHeight="1">
      <c r="A131" s="50" t="s">
        <v>483</v>
      </c>
      <c r="B131" s="591" t="s">
        <v>1077</v>
      </c>
      <c r="C131" s="55" t="s">
        <v>818</v>
      </c>
      <c r="D131" s="41" t="s">
        <v>293</v>
      </c>
      <c r="E131" s="31" t="s">
        <v>269</v>
      </c>
      <c r="F131" s="31" t="s">
        <v>375</v>
      </c>
      <c r="G131" s="109" t="s">
        <v>849</v>
      </c>
      <c r="H131" s="31" t="s">
        <v>248</v>
      </c>
      <c r="I131" s="31"/>
      <c r="J131" s="34"/>
      <c r="K131" s="113">
        <v>250000</v>
      </c>
      <c r="L131" s="33">
        <f t="shared" si="0"/>
        <v>50000</v>
      </c>
      <c r="M131" s="28"/>
      <c r="N131" s="28"/>
      <c r="O131" s="83"/>
      <c r="P131" s="67">
        <v>200000</v>
      </c>
      <c r="Q131" s="492"/>
      <c r="R131" s="29" t="s">
        <v>299</v>
      </c>
      <c r="S131" s="30" t="s">
        <v>313</v>
      </c>
      <c r="T131" s="30" t="s">
        <v>307</v>
      </c>
      <c r="U131" s="79">
        <v>2018</v>
      </c>
    </row>
    <row r="132" spans="1:21" ht="52.5" customHeight="1">
      <c r="A132" s="50" t="s">
        <v>484</v>
      </c>
      <c r="B132" s="591" t="s">
        <v>1059</v>
      </c>
      <c r="C132" s="55" t="s">
        <v>819</v>
      </c>
      <c r="D132" s="41" t="s">
        <v>838</v>
      </c>
      <c r="E132" s="31" t="s">
        <v>269</v>
      </c>
      <c r="F132" s="31" t="s">
        <v>378</v>
      </c>
      <c r="G132" s="109" t="s">
        <v>849</v>
      </c>
      <c r="H132" s="31" t="s">
        <v>248</v>
      </c>
      <c r="I132" s="31"/>
      <c r="J132" s="34"/>
      <c r="K132" s="113">
        <v>125000</v>
      </c>
      <c r="L132" s="33">
        <f t="shared" si="0"/>
        <v>25000</v>
      </c>
      <c r="M132" s="28"/>
      <c r="N132" s="28"/>
      <c r="O132" s="83"/>
      <c r="P132" s="67">
        <v>100000</v>
      </c>
      <c r="Q132" s="492"/>
      <c r="R132" s="29" t="s">
        <v>299</v>
      </c>
      <c r="S132" s="30" t="s">
        <v>313</v>
      </c>
      <c r="T132" s="30" t="s">
        <v>307</v>
      </c>
      <c r="U132" s="79">
        <v>2019</v>
      </c>
    </row>
    <row r="133" spans="1:21" ht="52.5" customHeight="1">
      <c r="A133" s="50" t="s">
        <v>485</v>
      </c>
      <c r="B133" s="591" t="s">
        <v>1078</v>
      </c>
      <c r="C133" s="55" t="s">
        <v>820</v>
      </c>
      <c r="D133" s="41" t="s">
        <v>857</v>
      </c>
      <c r="E133" s="31" t="s">
        <v>269</v>
      </c>
      <c r="F133" s="31" t="s">
        <v>376</v>
      </c>
      <c r="G133" s="109" t="s">
        <v>849</v>
      </c>
      <c r="H133" s="31" t="s">
        <v>248</v>
      </c>
      <c r="I133" s="31"/>
      <c r="J133" s="34"/>
      <c r="K133" s="113">
        <v>72600</v>
      </c>
      <c r="L133" s="33">
        <f t="shared" si="0"/>
        <v>24600</v>
      </c>
      <c r="M133" s="28"/>
      <c r="N133" s="28"/>
      <c r="O133" s="83"/>
      <c r="P133" s="67">
        <v>48000</v>
      </c>
      <c r="Q133" s="492"/>
      <c r="R133" s="29" t="s">
        <v>299</v>
      </c>
      <c r="S133" s="30" t="s">
        <v>313</v>
      </c>
      <c r="T133" s="30" t="s">
        <v>307</v>
      </c>
      <c r="U133" s="86">
        <v>2018</v>
      </c>
    </row>
    <row r="134" spans="1:21" ht="52.5" customHeight="1">
      <c r="A134" s="50" t="s">
        <v>486</v>
      </c>
      <c r="B134" s="591" t="s">
        <v>1079</v>
      </c>
      <c r="C134" s="55" t="s">
        <v>821</v>
      </c>
      <c r="D134" s="41" t="s">
        <v>857</v>
      </c>
      <c r="E134" s="31" t="s">
        <v>269</v>
      </c>
      <c r="F134" s="31" t="s">
        <v>376</v>
      </c>
      <c r="G134" s="109" t="s">
        <v>849</v>
      </c>
      <c r="H134" s="31" t="s">
        <v>248</v>
      </c>
      <c r="I134" s="31"/>
      <c r="J134" s="34"/>
      <c r="K134" s="113">
        <v>72600</v>
      </c>
      <c r="L134" s="33">
        <f t="shared" si="0"/>
        <v>24600</v>
      </c>
      <c r="M134" s="28"/>
      <c r="N134" s="28"/>
      <c r="O134" s="83"/>
      <c r="P134" s="67">
        <v>48000</v>
      </c>
      <c r="Q134" s="492"/>
      <c r="R134" s="29" t="s">
        <v>299</v>
      </c>
      <c r="S134" s="30" t="s">
        <v>313</v>
      </c>
      <c r="T134" s="30" t="s">
        <v>307</v>
      </c>
      <c r="U134" s="86">
        <v>2018</v>
      </c>
    </row>
    <row r="135" spans="1:21" ht="54" customHeight="1">
      <c r="A135" s="50" t="s">
        <v>487</v>
      </c>
      <c r="B135" s="591" t="s">
        <v>1080</v>
      </c>
      <c r="C135" s="55" t="s">
        <v>822</v>
      </c>
      <c r="D135" s="41" t="s">
        <v>857</v>
      </c>
      <c r="E135" s="31" t="s">
        <v>269</v>
      </c>
      <c r="F135" s="31" t="s">
        <v>376</v>
      </c>
      <c r="G135" s="109" t="s">
        <v>849</v>
      </c>
      <c r="H135" s="31" t="s">
        <v>248</v>
      </c>
      <c r="I135" s="31"/>
      <c r="J135" s="34"/>
      <c r="K135" s="113">
        <v>72600</v>
      </c>
      <c r="L135" s="33">
        <f t="shared" si="0"/>
        <v>24600</v>
      </c>
      <c r="M135" s="28"/>
      <c r="N135" s="28"/>
      <c r="O135" s="83"/>
      <c r="P135" s="67">
        <v>48000</v>
      </c>
      <c r="Q135" s="492"/>
      <c r="R135" s="29" t="s">
        <v>299</v>
      </c>
      <c r="S135" s="30" t="s">
        <v>313</v>
      </c>
      <c r="T135" s="30" t="s">
        <v>307</v>
      </c>
      <c r="U135" s="86">
        <v>2018</v>
      </c>
    </row>
    <row r="136" spans="1:21" ht="42" customHeight="1">
      <c r="A136" s="50" t="s">
        <v>488</v>
      </c>
      <c r="B136" s="591" t="s">
        <v>1081</v>
      </c>
      <c r="C136" s="55" t="s">
        <v>823</v>
      </c>
      <c r="D136" s="41" t="s">
        <v>833</v>
      </c>
      <c r="E136" s="31" t="s">
        <v>269</v>
      </c>
      <c r="F136" s="31" t="s">
        <v>379</v>
      </c>
      <c r="G136" s="109" t="s">
        <v>849</v>
      </c>
      <c r="H136" s="31" t="s">
        <v>248</v>
      </c>
      <c r="I136" s="31"/>
      <c r="J136" s="34"/>
      <c r="K136" s="113">
        <v>250000</v>
      </c>
      <c r="L136" s="33">
        <f t="shared" si="0"/>
        <v>50000</v>
      </c>
      <c r="M136" s="28"/>
      <c r="N136" s="28"/>
      <c r="O136" s="83"/>
      <c r="P136" s="67">
        <v>200000</v>
      </c>
      <c r="Q136" s="492"/>
      <c r="R136" s="29" t="s">
        <v>299</v>
      </c>
      <c r="S136" s="30" t="s">
        <v>313</v>
      </c>
      <c r="T136" s="30" t="s">
        <v>307</v>
      </c>
      <c r="U136" s="86">
        <v>2019</v>
      </c>
    </row>
    <row r="137" spans="1:21" ht="52.5" customHeight="1">
      <c r="A137" s="50" t="s">
        <v>489</v>
      </c>
      <c r="B137" s="591" t="s">
        <v>1082</v>
      </c>
      <c r="C137" s="55" t="s">
        <v>345</v>
      </c>
      <c r="D137" s="41" t="s">
        <v>834</v>
      </c>
      <c r="E137" s="31" t="s">
        <v>269</v>
      </c>
      <c r="F137" s="31" t="s">
        <v>380</v>
      </c>
      <c r="G137" s="109" t="s">
        <v>849</v>
      </c>
      <c r="H137" s="31" t="s">
        <v>248</v>
      </c>
      <c r="I137" s="31"/>
      <c r="J137" s="34"/>
      <c r="K137" s="113">
        <v>270569.39</v>
      </c>
      <c r="L137" s="33">
        <f t="shared" si="0"/>
        <v>70569.39000000001</v>
      </c>
      <c r="M137" s="28"/>
      <c r="N137" s="28"/>
      <c r="O137" s="83"/>
      <c r="P137" s="67">
        <v>200000</v>
      </c>
      <c r="Q137" s="492"/>
      <c r="R137" s="29" t="s">
        <v>299</v>
      </c>
      <c r="S137" s="30" t="s">
        <v>313</v>
      </c>
      <c r="T137" s="30" t="s">
        <v>307</v>
      </c>
      <c r="U137" s="86">
        <v>2018</v>
      </c>
    </row>
    <row r="138" spans="1:21" ht="38.25" customHeight="1">
      <c r="A138" s="50" t="s">
        <v>490</v>
      </c>
      <c r="B138" s="591" t="s">
        <v>1083</v>
      </c>
      <c r="C138" s="55" t="s">
        <v>828</v>
      </c>
      <c r="D138" s="41" t="s">
        <v>857</v>
      </c>
      <c r="E138" s="31" t="s">
        <v>269</v>
      </c>
      <c r="F138" s="31" t="s">
        <v>376</v>
      </c>
      <c r="G138" s="109" t="s">
        <v>849</v>
      </c>
      <c r="H138" s="31" t="s">
        <v>248</v>
      </c>
      <c r="I138" s="31"/>
      <c r="J138" s="34"/>
      <c r="K138" s="113">
        <v>99825</v>
      </c>
      <c r="L138" s="33">
        <f t="shared" si="0"/>
        <v>33825</v>
      </c>
      <c r="M138" s="28"/>
      <c r="N138" s="28"/>
      <c r="O138" s="83"/>
      <c r="P138" s="67">
        <v>66000</v>
      </c>
      <c r="Q138" s="492"/>
      <c r="R138" s="29" t="s">
        <v>299</v>
      </c>
      <c r="S138" s="30" t="s">
        <v>313</v>
      </c>
      <c r="T138" s="30" t="s">
        <v>307</v>
      </c>
      <c r="U138" s="86">
        <v>2018</v>
      </c>
    </row>
    <row r="139" spans="1:21" ht="38.25" customHeight="1">
      <c r="A139" s="50" t="s">
        <v>491</v>
      </c>
      <c r="B139" s="591" t="s">
        <v>1084</v>
      </c>
      <c r="C139" s="55" t="s">
        <v>387</v>
      </c>
      <c r="D139" s="41" t="s">
        <v>835</v>
      </c>
      <c r="E139" s="31" t="s">
        <v>269</v>
      </c>
      <c r="F139" s="31" t="s">
        <v>388</v>
      </c>
      <c r="G139" s="109" t="s">
        <v>849</v>
      </c>
      <c r="H139" s="31" t="s">
        <v>248</v>
      </c>
      <c r="I139" s="31"/>
      <c r="J139" s="34"/>
      <c r="K139" s="113">
        <v>170910.35</v>
      </c>
      <c r="L139" s="33">
        <f t="shared" si="0"/>
        <v>34182.07000000001</v>
      </c>
      <c r="M139" s="28"/>
      <c r="N139" s="28"/>
      <c r="O139" s="83"/>
      <c r="P139" s="67">
        <v>136728.28</v>
      </c>
      <c r="Q139" s="492"/>
      <c r="R139" s="29" t="s">
        <v>299</v>
      </c>
      <c r="S139" s="30" t="s">
        <v>313</v>
      </c>
      <c r="T139" s="30" t="s">
        <v>307</v>
      </c>
      <c r="U139" s="86">
        <v>2019</v>
      </c>
    </row>
    <row r="140" spans="1:21" ht="38.25" customHeight="1">
      <c r="A140" s="50" t="s">
        <v>492</v>
      </c>
      <c r="B140" s="591" t="s">
        <v>1085</v>
      </c>
      <c r="C140" s="55" t="s">
        <v>829</v>
      </c>
      <c r="D140" s="41" t="s">
        <v>835</v>
      </c>
      <c r="E140" s="31" t="s">
        <v>269</v>
      </c>
      <c r="F140" s="31" t="s">
        <v>388</v>
      </c>
      <c r="G140" s="109" t="s">
        <v>849</v>
      </c>
      <c r="H140" s="31" t="s">
        <v>248</v>
      </c>
      <c r="I140" s="31"/>
      <c r="J140" s="34"/>
      <c r="K140" s="113">
        <v>110657.6</v>
      </c>
      <c r="L140" s="33">
        <f t="shared" si="0"/>
        <v>22131.520000000004</v>
      </c>
      <c r="M140" s="28"/>
      <c r="N140" s="28"/>
      <c r="O140" s="83"/>
      <c r="P140" s="67">
        <v>88526.08</v>
      </c>
      <c r="Q140" s="492"/>
      <c r="R140" s="29" t="s">
        <v>299</v>
      </c>
      <c r="S140" s="30" t="s">
        <v>313</v>
      </c>
      <c r="T140" s="30" t="s">
        <v>307</v>
      </c>
      <c r="U140" s="86">
        <v>2019</v>
      </c>
    </row>
    <row r="141" spans="1:21" ht="38.25" customHeight="1">
      <c r="A141" s="50" t="s">
        <v>493</v>
      </c>
      <c r="B141" s="591" t="s">
        <v>1086</v>
      </c>
      <c r="C141" s="55" t="s">
        <v>392</v>
      </c>
      <c r="D141" s="41" t="s">
        <v>835</v>
      </c>
      <c r="E141" s="31" t="s">
        <v>269</v>
      </c>
      <c r="F141" s="31" t="s">
        <v>388</v>
      </c>
      <c r="G141" s="109" t="s">
        <v>849</v>
      </c>
      <c r="H141" s="31" t="s">
        <v>248</v>
      </c>
      <c r="I141" s="31"/>
      <c r="J141" s="34"/>
      <c r="K141" s="113">
        <v>111331.62</v>
      </c>
      <c r="L141" s="33">
        <f t="shared" si="0"/>
        <v>22266.319999999992</v>
      </c>
      <c r="M141" s="28"/>
      <c r="N141" s="28"/>
      <c r="O141" s="83"/>
      <c r="P141" s="67">
        <v>89065.3</v>
      </c>
      <c r="Q141" s="492"/>
      <c r="R141" s="29" t="s">
        <v>299</v>
      </c>
      <c r="S141" s="30" t="s">
        <v>313</v>
      </c>
      <c r="T141" s="30" t="s">
        <v>307</v>
      </c>
      <c r="U141" s="86">
        <v>2019</v>
      </c>
    </row>
    <row r="142" spans="1:21" ht="52.5" customHeight="1">
      <c r="A142" s="50" t="s">
        <v>571</v>
      </c>
      <c r="B142" s="591" t="s">
        <v>1060</v>
      </c>
      <c r="C142" s="55" t="s">
        <v>830</v>
      </c>
      <c r="D142" s="41" t="s">
        <v>840</v>
      </c>
      <c r="E142" s="31" t="s">
        <v>269</v>
      </c>
      <c r="F142" s="31" t="s">
        <v>378</v>
      </c>
      <c r="G142" s="109" t="s">
        <v>849</v>
      </c>
      <c r="H142" s="31" t="s">
        <v>248</v>
      </c>
      <c r="I142" s="31"/>
      <c r="J142" s="34"/>
      <c r="K142" s="113">
        <v>125000</v>
      </c>
      <c r="L142" s="33">
        <f t="shared" si="0"/>
        <v>25000</v>
      </c>
      <c r="M142" s="28"/>
      <c r="N142" s="28"/>
      <c r="O142" s="83"/>
      <c r="P142" s="67">
        <v>100000</v>
      </c>
      <c r="Q142" s="492"/>
      <c r="R142" s="29" t="s">
        <v>299</v>
      </c>
      <c r="S142" s="30" t="s">
        <v>313</v>
      </c>
      <c r="T142" s="30" t="s">
        <v>307</v>
      </c>
      <c r="U142" s="86">
        <v>2019</v>
      </c>
    </row>
    <row r="143" spans="1:21" ht="48" customHeight="1">
      <c r="A143" s="50" t="s">
        <v>800</v>
      </c>
      <c r="B143" s="592" t="s">
        <v>1087</v>
      </c>
      <c r="C143" s="111" t="s">
        <v>831</v>
      </c>
      <c r="D143" s="39" t="s">
        <v>858</v>
      </c>
      <c r="E143" s="5" t="s">
        <v>269</v>
      </c>
      <c r="F143" s="5" t="s">
        <v>379</v>
      </c>
      <c r="G143" s="10" t="s">
        <v>849</v>
      </c>
      <c r="H143" s="5" t="s">
        <v>248</v>
      </c>
      <c r="I143" s="5"/>
      <c r="J143" s="22" t="s">
        <v>17</v>
      </c>
      <c r="K143" s="170">
        <v>302500</v>
      </c>
      <c r="L143" s="14">
        <f t="shared" si="0"/>
        <v>102500</v>
      </c>
      <c r="M143" s="13"/>
      <c r="N143" s="13"/>
      <c r="O143" s="98"/>
      <c r="P143" s="519">
        <v>200000</v>
      </c>
      <c r="Q143" s="502"/>
      <c r="R143" s="15" t="s">
        <v>299</v>
      </c>
      <c r="S143" s="16" t="s">
        <v>313</v>
      </c>
      <c r="T143" s="16" t="s">
        <v>307</v>
      </c>
      <c r="U143" s="144">
        <v>2019</v>
      </c>
    </row>
    <row r="144" spans="1:21" ht="51.75" customHeight="1">
      <c r="A144" s="50" t="s">
        <v>801</v>
      </c>
      <c r="B144" s="592" t="s">
        <v>1088</v>
      </c>
      <c r="C144" s="111" t="s">
        <v>391</v>
      </c>
      <c r="D144" s="39" t="s">
        <v>835</v>
      </c>
      <c r="E144" s="5" t="s">
        <v>269</v>
      </c>
      <c r="F144" s="5" t="s">
        <v>388</v>
      </c>
      <c r="G144" s="10" t="s">
        <v>849</v>
      </c>
      <c r="H144" s="5" t="s">
        <v>248</v>
      </c>
      <c r="I144" s="5"/>
      <c r="J144" s="22" t="s">
        <v>17</v>
      </c>
      <c r="K144" s="170">
        <v>219653.14</v>
      </c>
      <c r="L144" s="14">
        <f t="shared" si="0"/>
        <v>43930.630000000005</v>
      </c>
      <c r="M144" s="13"/>
      <c r="N144" s="13"/>
      <c r="O144" s="98"/>
      <c r="P144" s="519">
        <v>175722.51</v>
      </c>
      <c r="Q144" s="502"/>
      <c r="R144" s="15" t="s">
        <v>299</v>
      </c>
      <c r="S144" s="16" t="s">
        <v>313</v>
      </c>
      <c r="T144" s="16" t="s">
        <v>307</v>
      </c>
      <c r="U144" s="144">
        <v>2019</v>
      </c>
    </row>
    <row r="145" spans="1:21" ht="52.5" customHeight="1">
      <c r="A145" s="50" t="s">
        <v>802</v>
      </c>
      <c r="B145" s="592" t="s">
        <v>1089</v>
      </c>
      <c r="C145" s="111" t="s">
        <v>832</v>
      </c>
      <c r="D145" s="39" t="s">
        <v>835</v>
      </c>
      <c r="E145" s="5" t="s">
        <v>269</v>
      </c>
      <c r="F145" s="5" t="s">
        <v>388</v>
      </c>
      <c r="G145" s="10" t="s">
        <v>849</v>
      </c>
      <c r="H145" s="5" t="s">
        <v>248</v>
      </c>
      <c r="I145" s="5"/>
      <c r="J145" s="22" t="s">
        <v>848</v>
      </c>
      <c r="K145" s="170">
        <v>219768.97</v>
      </c>
      <c r="L145" s="14">
        <f t="shared" si="0"/>
        <v>43953.79000000001</v>
      </c>
      <c r="M145" s="13"/>
      <c r="N145" s="13"/>
      <c r="O145" s="98"/>
      <c r="P145" s="519">
        <v>175815.18</v>
      </c>
      <c r="Q145" s="502"/>
      <c r="R145" s="15" t="s">
        <v>299</v>
      </c>
      <c r="S145" s="16" t="s">
        <v>313</v>
      </c>
      <c r="T145" s="16" t="s">
        <v>307</v>
      </c>
      <c r="U145" s="144">
        <v>2019</v>
      </c>
    </row>
    <row r="146" spans="1:21" ht="27" customHeight="1">
      <c r="A146" s="48" t="s">
        <v>166</v>
      </c>
      <c r="B146" s="718" t="s">
        <v>164</v>
      </c>
      <c r="C146" s="719"/>
      <c r="D146" s="719"/>
      <c r="E146" s="719"/>
      <c r="F146" s="719"/>
      <c r="G146" s="719"/>
      <c r="H146" s="719"/>
      <c r="I146" s="719"/>
      <c r="J146" s="720"/>
      <c r="K146" s="140"/>
      <c r="L146" s="82"/>
      <c r="M146" s="82"/>
      <c r="N146" s="82"/>
      <c r="O146" s="141"/>
      <c r="P146" s="82"/>
      <c r="Q146" s="489"/>
      <c r="R146" s="123"/>
      <c r="S146" s="51"/>
      <c r="T146" s="51"/>
      <c r="U146" s="142"/>
    </row>
    <row r="147" spans="1:21" ht="54" customHeight="1">
      <c r="A147" s="35" t="s">
        <v>494</v>
      </c>
      <c r="B147" s="591" t="s">
        <v>1090</v>
      </c>
      <c r="C147" s="26" t="s">
        <v>780</v>
      </c>
      <c r="D147" s="31" t="s">
        <v>246</v>
      </c>
      <c r="E147" s="31" t="s">
        <v>267</v>
      </c>
      <c r="F147" s="31" t="s">
        <v>378</v>
      </c>
      <c r="G147" s="31" t="s">
        <v>270</v>
      </c>
      <c r="H147" s="31" t="s">
        <v>248</v>
      </c>
      <c r="I147" s="31"/>
      <c r="J147" s="34"/>
      <c r="K147" s="44">
        <f>SUM(L147:P147)</f>
        <v>613074.48</v>
      </c>
      <c r="L147" s="45">
        <v>45980.59</v>
      </c>
      <c r="M147" s="45">
        <v>45980.59</v>
      </c>
      <c r="N147" s="45"/>
      <c r="O147" s="99"/>
      <c r="P147" s="45">
        <v>521113.3</v>
      </c>
      <c r="Q147" s="494"/>
      <c r="R147" s="29" t="s">
        <v>313</v>
      </c>
      <c r="S147" s="30" t="s">
        <v>312</v>
      </c>
      <c r="T147" s="30" t="s">
        <v>317</v>
      </c>
      <c r="U147" s="86">
        <v>2020</v>
      </c>
    </row>
    <row r="148" spans="1:21" ht="54" customHeight="1">
      <c r="A148" s="35" t="s">
        <v>495</v>
      </c>
      <c r="B148" s="591" t="s">
        <v>1091</v>
      </c>
      <c r="C148" s="26" t="s">
        <v>781</v>
      </c>
      <c r="D148" s="31" t="s">
        <v>246</v>
      </c>
      <c r="E148" s="31" t="s">
        <v>267</v>
      </c>
      <c r="F148" s="31" t="s">
        <v>378</v>
      </c>
      <c r="G148" s="31" t="s">
        <v>270</v>
      </c>
      <c r="H148" s="31" t="s">
        <v>248</v>
      </c>
      <c r="I148" s="31"/>
      <c r="J148" s="34"/>
      <c r="K148" s="44">
        <f>SUM(L148:P148)</f>
        <v>1194120.37</v>
      </c>
      <c r="L148" s="45">
        <v>89559.03</v>
      </c>
      <c r="M148" s="45">
        <v>89559.03</v>
      </c>
      <c r="N148" s="45"/>
      <c r="O148" s="99"/>
      <c r="P148" s="45">
        <v>1015002.31</v>
      </c>
      <c r="Q148" s="494"/>
      <c r="R148" s="29" t="s">
        <v>313</v>
      </c>
      <c r="S148" s="30" t="s">
        <v>312</v>
      </c>
      <c r="T148" s="30" t="s">
        <v>317</v>
      </c>
      <c r="U148" s="86">
        <v>2020</v>
      </c>
    </row>
    <row r="149" spans="1:21" s="59" customFormat="1" ht="37.5" customHeight="1">
      <c r="A149" s="35" t="s">
        <v>496</v>
      </c>
      <c r="B149" s="591" t="s">
        <v>1185</v>
      </c>
      <c r="C149" s="92" t="s">
        <v>1184</v>
      </c>
      <c r="D149" s="31" t="s">
        <v>293</v>
      </c>
      <c r="E149" s="31" t="s">
        <v>267</v>
      </c>
      <c r="F149" s="31" t="s">
        <v>375</v>
      </c>
      <c r="G149" s="31" t="s">
        <v>270</v>
      </c>
      <c r="H149" s="31" t="s">
        <v>248</v>
      </c>
      <c r="I149" s="31"/>
      <c r="J149" s="34"/>
      <c r="K149" s="44">
        <f>SUM(L149:P149)</f>
        <v>1546528.705</v>
      </c>
      <c r="L149" s="28">
        <v>610908.63</v>
      </c>
      <c r="M149" s="28">
        <v>75861.075</v>
      </c>
      <c r="N149" s="28"/>
      <c r="O149" s="83"/>
      <c r="P149" s="28">
        <v>859759</v>
      </c>
      <c r="Q149" s="490"/>
      <c r="R149" s="29" t="s">
        <v>312</v>
      </c>
      <c r="S149" s="30" t="s">
        <v>312</v>
      </c>
      <c r="T149" s="30" t="s">
        <v>340</v>
      </c>
      <c r="U149" s="598">
        <v>2020</v>
      </c>
    </row>
    <row r="150" spans="1:21" ht="52.5" customHeight="1">
      <c r="A150" s="35" t="s">
        <v>497</v>
      </c>
      <c r="B150" s="591" t="s">
        <v>1092</v>
      </c>
      <c r="C150" s="26" t="s">
        <v>322</v>
      </c>
      <c r="D150" s="31" t="s">
        <v>310</v>
      </c>
      <c r="E150" s="31" t="s">
        <v>267</v>
      </c>
      <c r="F150" s="31" t="s">
        <v>376</v>
      </c>
      <c r="G150" s="31" t="s">
        <v>270</v>
      </c>
      <c r="H150" s="31" t="s">
        <v>248</v>
      </c>
      <c r="I150" s="31"/>
      <c r="J150" s="34"/>
      <c r="K150" s="44">
        <v>701763.53</v>
      </c>
      <c r="L150" s="28">
        <v>52632.270000000004</v>
      </c>
      <c r="M150" s="28">
        <v>52632.26</v>
      </c>
      <c r="N150" s="28"/>
      <c r="O150" s="83"/>
      <c r="P150" s="28">
        <v>596499</v>
      </c>
      <c r="Q150" s="490"/>
      <c r="R150" s="29" t="s">
        <v>347</v>
      </c>
      <c r="S150" s="30" t="s">
        <v>765</v>
      </c>
      <c r="T150" s="30" t="s">
        <v>311</v>
      </c>
      <c r="U150" s="86">
        <v>2019</v>
      </c>
    </row>
    <row r="151" spans="1:21" ht="52.5" customHeight="1">
      <c r="A151" s="52" t="s">
        <v>498</v>
      </c>
      <c r="B151" s="592" t="s">
        <v>1093</v>
      </c>
      <c r="C151" s="9" t="s">
        <v>323</v>
      </c>
      <c r="D151" s="5" t="s">
        <v>310</v>
      </c>
      <c r="E151" s="5" t="s">
        <v>267</v>
      </c>
      <c r="F151" s="5" t="s">
        <v>376</v>
      </c>
      <c r="G151" s="5" t="s">
        <v>270</v>
      </c>
      <c r="H151" s="5" t="s">
        <v>248</v>
      </c>
      <c r="I151" s="5"/>
      <c r="J151" s="22" t="s">
        <v>17</v>
      </c>
      <c r="K151" s="46">
        <v>140352.706</v>
      </c>
      <c r="L151" s="13">
        <v>10526.45295</v>
      </c>
      <c r="M151" s="13">
        <v>10526.45295</v>
      </c>
      <c r="N151" s="13"/>
      <c r="O151" s="98"/>
      <c r="P151" s="13">
        <v>119299.80010000001</v>
      </c>
      <c r="Q151" s="493"/>
      <c r="R151" s="15" t="s">
        <v>257</v>
      </c>
      <c r="S151" s="16" t="s">
        <v>314</v>
      </c>
      <c r="T151" s="16" t="s">
        <v>311</v>
      </c>
      <c r="U151" s="144">
        <v>2020</v>
      </c>
    </row>
    <row r="152" spans="1:21" ht="52.5" customHeight="1">
      <c r="A152" s="35" t="s">
        <v>499</v>
      </c>
      <c r="B152" s="591" t="s">
        <v>1094</v>
      </c>
      <c r="C152" s="55" t="s">
        <v>346</v>
      </c>
      <c r="D152" s="31" t="s">
        <v>334</v>
      </c>
      <c r="E152" s="31" t="s">
        <v>267</v>
      </c>
      <c r="F152" s="31" t="s">
        <v>380</v>
      </c>
      <c r="G152" s="31" t="s">
        <v>270</v>
      </c>
      <c r="H152" s="31" t="s">
        <v>248</v>
      </c>
      <c r="I152" s="31"/>
      <c r="J152" s="34"/>
      <c r="K152" s="44">
        <v>480447</v>
      </c>
      <c r="L152" s="28">
        <v>36034</v>
      </c>
      <c r="M152" s="28">
        <v>36033</v>
      </c>
      <c r="N152" s="28"/>
      <c r="O152" s="83"/>
      <c r="P152" s="28">
        <v>408380</v>
      </c>
      <c r="Q152" s="490"/>
      <c r="R152" s="29" t="s">
        <v>307</v>
      </c>
      <c r="S152" s="30" t="s">
        <v>337</v>
      </c>
      <c r="T152" s="30" t="s">
        <v>312</v>
      </c>
      <c r="U152" s="79">
        <v>2020</v>
      </c>
    </row>
    <row r="153" spans="1:21" ht="52.5" customHeight="1">
      <c r="A153" s="35" t="s">
        <v>500</v>
      </c>
      <c r="B153" s="591" t="s">
        <v>1095</v>
      </c>
      <c r="C153" s="55" t="s">
        <v>349</v>
      </c>
      <c r="D153" s="31" t="s">
        <v>334</v>
      </c>
      <c r="E153" s="31" t="s">
        <v>267</v>
      </c>
      <c r="F153" s="31" t="s">
        <v>380</v>
      </c>
      <c r="G153" s="31" t="s">
        <v>270</v>
      </c>
      <c r="H153" s="31" t="s">
        <v>248</v>
      </c>
      <c r="I153" s="31"/>
      <c r="J153" s="34"/>
      <c r="K153" s="44">
        <f>SUM(L153:P153)</f>
        <v>472158.52</v>
      </c>
      <c r="L153" s="28">
        <v>35411.89</v>
      </c>
      <c r="M153" s="28">
        <v>35411.89</v>
      </c>
      <c r="N153" s="28"/>
      <c r="O153" s="83"/>
      <c r="P153" s="28">
        <v>401334.74</v>
      </c>
      <c r="Q153" s="490"/>
      <c r="R153" s="29" t="s">
        <v>314</v>
      </c>
      <c r="S153" s="30" t="s">
        <v>347</v>
      </c>
      <c r="T153" s="30" t="s">
        <v>307</v>
      </c>
      <c r="U153" s="79">
        <v>2020</v>
      </c>
    </row>
    <row r="154" spans="1:21" s="59" customFormat="1" ht="51.75" customHeight="1">
      <c r="A154" s="35" t="s">
        <v>501</v>
      </c>
      <c r="B154" s="591" t="s">
        <v>1096</v>
      </c>
      <c r="C154" s="92" t="s">
        <v>395</v>
      </c>
      <c r="D154" s="31" t="s">
        <v>369</v>
      </c>
      <c r="E154" s="31" t="s">
        <v>267</v>
      </c>
      <c r="F154" s="31" t="s">
        <v>388</v>
      </c>
      <c r="G154" s="31" t="s">
        <v>48</v>
      </c>
      <c r="H154" s="31" t="s">
        <v>248</v>
      </c>
      <c r="I154" s="31"/>
      <c r="J154" s="34"/>
      <c r="K154" s="44">
        <f>SUM(L154:P154)</f>
        <v>495958.98</v>
      </c>
      <c r="L154" s="28">
        <v>180370.74</v>
      </c>
      <c r="M154" s="28">
        <v>25588.24</v>
      </c>
      <c r="N154" s="28"/>
      <c r="O154" s="83"/>
      <c r="P154" s="28">
        <v>290000</v>
      </c>
      <c r="Q154" s="490"/>
      <c r="R154" s="29" t="s">
        <v>307</v>
      </c>
      <c r="S154" s="30" t="s">
        <v>782</v>
      </c>
      <c r="T154" s="30" t="s">
        <v>312</v>
      </c>
      <c r="U154" s="84" t="s">
        <v>701</v>
      </c>
    </row>
    <row r="155" spans="1:21" ht="51.75" customHeight="1">
      <c r="A155" s="35" t="s">
        <v>502</v>
      </c>
      <c r="B155" s="591" t="s">
        <v>1097</v>
      </c>
      <c r="C155" s="92" t="s">
        <v>396</v>
      </c>
      <c r="D155" s="31" t="s">
        <v>369</v>
      </c>
      <c r="E155" s="31" t="s">
        <v>267</v>
      </c>
      <c r="F155" s="31" t="s">
        <v>388</v>
      </c>
      <c r="G155" s="31" t="s">
        <v>48</v>
      </c>
      <c r="H155" s="31" t="s">
        <v>248</v>
      </c>
      <c r="I155" s="31"/>
      <c r="J155" s="34"/>
      <c r="K155" s="44">
        <v>860547.2</v>
      </c>
      <c r="L155" s="28">
        <v>71576.61</v>
      </c>
      <c r="M155" s="28">
        <v>63970.59</v>
      </c>
      <c r="N155" s="28"/>
      <c r="O155" s="83"/>
      <c r="P155" s="28">
        <v>725000</v>
      </c>
      <c r="Q155" s="490"/>
      <c r="R155" s="29" t="s">
        <v>301</v>
      </c>
      <c r="S155" s="30" t="s">
        <v>312</v>
      </c>
      <c r="T155" s="30" t="s">
        <v>344</v>
      </c>
      <c r="U155" s="84" t="s">
        <v>701</v>
      </c>
    </row>
    <row r="156" spans="1:21" ht="53.25" customHeight="1">
      <c r="A156" s="35" t="s">
        <v>503</v>
      </c>
      <c r="B156" s="591" t="s">
        <v>1098</v>
      </c>
      <c r="C156" s="92" t="s">
        <v>397</v>
      </c>
      <c r="D156" s="31" t="s">
        <v>369</v>
      </c>
      <c r="E156" s="31" t="s">
        <v>267</v>
      </c>
      <c r="F156" s="31" t="s">
        <v>388</v>
      </c>
      <c r="G156" s="31" t="s">
        <v>48</v>
      </c>
      <c r="H156" s="31" t="s">
        <v>248</v>
      </c>
      <c r="I156" s="31"/>
      <c r="J156" s="34"/>
      <c r="K156" s="44">
        <v>907998.81</v>
      </c>
      <c r="L156" s="28">
        <v>119028.22</v>
      </c>
      <c r="M156" s="28">
        <v>63970.59</v>
      </c>
      <c r="N156" s="28"/>
      <c r="O156" s="83"/>
      <c r="P156" s="28">
        <v>725000</v>
      </c>
      <c r="Q156" s="490"/>
      <c r="R156" s="29" t="s">
        <v>301</v>
      </c>
      <c r="S156" s="30" t="s">
        <v>321</v>
      </c>
      <c r="T156" s="30" t="s">
        <v>347</v>
      </c>
      <c r="U156" s="84" t="s">
        <v>777</v>
      </c>
    </row>
    <row r="157" spans="1:21" ht="19.5" customHeight="1">
      <c r="A157" s="107" t="s">
        <v>168</v>
      </c>
      <c r="B157" s="724" t="s">
        <v>167</v>
      </c>
      <c r="C157" s="725"/>
      <c r="D157" s="725"/>
      <c r="E157" s="725"/>
      <c r="F157" s="725"/>
      <c r="G157" s="725"/>
      <c r="H157" s="725"/>
      <c r="I157" s="725"/>
      <c r="J157" s="726"/>
      <c r="K157" s="133"/>
      <c r="L157" s="134"/>
      <c r="M157" s="134"/>
      <c r="N157" s="134"/>
      <c r="O157" s="135"/>
      <c r="P157" s="134"/>
      <c r="Q157" s="487"/>
      <c r="R157" s="121"/>
      <c r="S157" s="108"/>
      <c r="T157" s="108"/>
      <c r="U157" s="136"/>
    </row>
    <row r="158" spans="1:21" ht="16.5" customHeight="1">
      <c r="A158" s="47" t="s">
        <v>170</v>
      </c>
      <c r="B158" s="715" t="s">
        <v>169</v>
      </c>
      <c r="C158" s="716"/>
      <c r="D158" s="716"/>
      <c r="E158" s="716"/>
      <c r="F158" s="716"/>
      <c r="G158" s="716"/>
      <c r="H158" s="716"/>
      <c r="I158" s="716"/>
      <c r="J158" s="717"/>
      <c r="K158" s="137"/>
      <c r="L158" s="81"/>
      <c r="M158" s="81"/>
      <c r="N158" s="81"/>
      <c r="O158" s="138"/>
      <c r="P158" s="81"/>
      <c r="Q158" s="488"/>
      <c r="R158" s="122"/>
      <c r="S158" s="56"/>
      <c r="T158" s="56"/>
      <c r="U158" s="139"/>
    </row>
    <row r="159" spans="1:21" ht="30.75" customHeight="1">
      <c r="A159" s="48" t="s">
        <v>171</v>
      </c>
      <c r="B159" s="718" t="s">
        <v>182</v>
      </c>
      <c r="C159" s="719"/>
      <c r="D159" s="719"/>
      <c r="E159" s="719"/>
      <c r="F159" s="719"/>
      <c r="G159" s="719"/>
      <c r="H159" s="719"/>
      <c r="I159" s="719"/>
      <c r="J159" s="720"/>
      <c r="K159" s="140"/>
      <c r="L159" s="82"/>
      <c r="M159" s="82"/>
      <c r="N159" s="82"/>
      <c r="O159" s="141"/>
      <c r="P159" s="82"/>
      <c r="Q159" s="489"/>
      <c r="R159" s="123"/>
      <c r="S159" s="51"/>
      <c r="T159" s="51"/>
      <c r="U159" s="142"/>
    </row>
    <row r="160" spans="1:21" ht="53.25" customHeight="1">
      <c r="A160" s="118" t="s">
        <v>504</v>
      </c>
      <c r="B160" s="591" t="s">
        <v>1099</v>
      </c>
      <c r="C160" s="92" t="s">
        <v>884</v>
      </c>
      <c r="D160" s="31" t="s">
        <v>246</v>
      </c>
      <c r="E160" s="31" t="s">
        <v>272</v>
      </c>
      <c r="F160" s="31" t="s">
        <v>378</v>
      </c>
      <c r="G160" s="31" t="s">
        <v>274</v>
      </c>
      <c r="H160" s="31" t="s">
        <v>248</v>
      </c>
      <c r="I160" s="31"/>
      <c r="J160" s="34"/>
      <c r="K160" s="44">
        <f>SUM(L160:P160)</f>
        <v>128515.86</v>
      </c>
      <c r="L160" s="45">
        <v>9638.69</v>
      </c>
      <c r="M160" s="45">
        <v>9638.69</v>
      </c>
      <c r="N160" s="45"/>
      <c r="O160" s="99"/>
      <c r="P160" s="45">
        <v>109238.48</v>
      </c>
      <c r="Q160" s="494"/>
      <c r="R160" s="29" t="s">
        <v>347</v>
      </c>
      <c r="S160" s="30" t="s">
        <v>307</v>
      </c>
      <c r="T160" s="30" t="s">
        <v>311</v>
      </c>
      <c r="U160" s="221">
        <v>2019</v>
      </c>
    </row>
    <row r="161" spans="1:21" ht="53.25" customHeight="1">
      <c r="A161" s="118" t="s">
        <v>505</v>
      </c>
      <c r="B161" s="591" t="s">
        <v>1100</v>
      </c>
      <c r="C161" s="92" t="s">
        <v>783</v>
      </c>
      <c r="D161" s="31" t="s">
        <v>246</v>
      </c>
      <c r="E161" s="31" t="s">
        <v>272</v>
      </c>
      <c r="F161" s="31" t="s">
        <v>378</v>
      </c>
      <c r="G161" s="31" t="s">
        <v>45</v>
      </c>
      <c r="H161" s="31" t="s">
        <v>248</v>
      </c>
      <c r="I161" s="31"/>
      <c r="J161" s="34"/>
      <c r="K161" s="44">
        <v>315277</v>
      </c>
      <c r="L161" s="45">
        <v>23643</v>
      </c>
      <c r="M161" s="45">
        <v>23643</v>
      </c>
      <c r="N161" s="45"/>
      <c r="O161" s="99"/>
      <c r="P161" s="45">
        <v>267991</v>
      </c>
      <c r="Q161" s="494"/>
      <c r="R161" s="29" t="s">
        <v>313</v>
      </c>
      <c r="S161" s="30" t="s">
        <v>314</v>
      </c>
      <c r="T161" s="30" t="s">
        <v>765</v>
      </c>
      <c r="U161" s="210">
        <v>2020</v>
      </c>
    </row>
    <row r="162" spans="1:21" ht="53.25" customHeight="1">
      <c r="A162" s="118" t="s">
        <v>506</v>
      </c>
      <c r="B162" s="591" t="s">
        <v>1101</v>
      </c>
      <c r="C162" s="92" t="s">
        <v>889</v>
      </c>
      <c r="D162" s="31" t="s">
        <v>285</v>
      </c>
      <c r="E162" s="31" t="s">
        <v>272</v>
      </c>
      <c r="F162" s="31" t="s">
        <v>379</v>
      </c>
      <c r="G162" s="31" t="s">
        <v>287</v>
      </c>
      <c r="H162" s="31" t="s">
        <v>248</v>
      </c>
      <c r="I162" s="31"/>
      <c r="J162" s="34"/>
      <c r="K162" s="44">
        <v>143119.88</v>
      </c>
      <c r="L162" s="28">
        <v>10733.99</v>
      </c>
      <c r="M162" s="28">
        <v>10733.99</v>
      </c>
      <c r="N162" s="28"/>
      <c r="O162" s="83"/>
      <c r="P162" s="28">
        <v>121651.9</v>
      </c>
      <c r="Q162" s="490"/>
      <c r="R162" s="29" t="s">
        <v>347</v>
      </c>
      <c r="S162" s="30" t="s">
        <v>307</v>
      </c>
      <c r="T162" s="30" t="s">
        <v>311</v>
      </c>
      <c r="U162" s="221">
        <v>2019</v>
      </c>
    </row>
    <row r="163" spans="1:21" ht="39.75" customHeight="1">
      <c r="A163" s="118" t="s">
        <v>507</v>
      </c>
      <c r="B163" s="591" t="s">
        <v>1102</v>
      </c>
      <c r="C163" s="92" t="s">
        <v>799</v>
      </c>
      <c r="D163" s="31" t="s">
        <v>285</v>
      </c>
      <c r="E163" s="31" t="s">
        <v>272</v>
      </c>
      <c r="F163" s="31" t="s">
        <v>379</v>
      </c>
      <c r="G163" s="31" t="s">
        <v>45</v>
      </c>
      <c r="H163" s="31" t="s">
        <v>248</v>
      </c>
      <c r="I163" s="31"/>
      <c r="J163" s="34"/>
      <c r="K163" s="94">
        <v>347059.65</v>
      </c>
      <c r="L163" s="28">
        <v>22634.325</v>
      </c>
      <c r="M163" s="28">
        <v>22634.325</v>
      </c>
      <c r="N163" s="28"/>
      <c r="O163" s="83"/>
      <c r="P163" s="28">
        <v>301791</v>
      </c>
      <c r="Q163" s="490"/>
      <c r="R163" s="29" t="s">
        <v>303</v>
      </c>
      <c r="S163" s="30" t="s">
        <v>314</v>
      </c>
      <c r="T163" s="30" t="s">
        <v>307</v>
      </c>
      <c r="U163" s="210">
        <v>2020</v>
      </c>
    </row>
    <row r="164" spans="1:21" ht="39.75" customHeight="1">
      <c r="A164" s="118" t="s">
        <v>508</v>
      </c>
      <c r="B164" s="591" t="s">
        <v>1103</v>
      </c>
      <c r="C164" s="92" t="s">
        <v>899</v>
      </c>
      <c r="D164" s="31" t="s">
        <v>293</v>
      </c>
      <c r="E164" s="31" t="s">
        <v>272</v>
      </c>
      <c r="F164" s="31" t="s">
        <v>375</v>
      </c>
      <c r="G164" s="31" t="s">
        <v>287</v>
      </c>
      <c r="H164" s="31" t="s">
        <v>248</v>
      </c>
      <c r="I164" s="31"/>
      <c r="J164" s="34"/>
      <c r="K164" s="44">
        <v>224537.01</v>
      </c>
      <c r="L164" s="45">
        <v>16840.27</v>
      </c>
      <c r="M164" s="45">
        <v>16840.27</v>
      </c>
      <c r="N164" s="28"/>
      <c r="O164" s="83"/>
      <c r="P164" s="45">
        <v>190856.47</v>
      </c>
      <c r="Q164" s="494"/>
      <c r="R164" s="29" t="s">
        <v>347</v>
      </c>
      <c r="S164" s="30" t="s">
        <v>337</v>
      </c>
      <c r="T164" s="30" t="s">
        <v>348</v>
      </c>
      <c r="U164" s="210">
        <v>2019</v>
      </c>
    </row>
    <row r="165" spans="1:21" ht="39.75" customHeight="1">
      <c r="A165" s="118" t="s">
        <v>509</v>
      </c>
      <c r="B165" s="591" t="s">
        <v>1104</v>
      </c>
      <c r="C165" s="92" t="s">
        <v>304</v>
      </c>
      <c r="D165" s="31" t="s">
        <v>293</v>
      </c>
      <c r="E165" s="31" t="s">
        <v>272</v>
      </c>
      <c r="F165" s="31" t="s">
        <v>375</v>
      </c>
      <c r="G165" s="31" t="s">
        <v>45</v>
      </c>
      <c r="H165" s="31" t="s">
        <v>248</v>
      </c>
      <c r="I165" s="31"/>
      <c r="J165" s="34"/>
      <c r="K165" s="44">
        <v>333271.76</v>
      </c>
      <c r="L165" s="28">
        <v>24995.38</v>
      </c>
      <c r="M165" s="28">
        <v>24995.38</v>
      </c>
      <c r="N165" s="28"/>
      <c r="O165" s="83"/>
      <c r="P165" s="28">
        <v>283281</v>
      </c>
      <c r="Q165" s="490"/>
      <c r="R165" s="29" t="s">
        <v>313</v>
      </c>
      <c r="S165" s="30" t="s">
        <v>347</v>
      </c>
      <c r="T165" s="30" t="s">
        <v>307</v>
      </c>
      <c r="U165" s="210">
        <v>2020</v>
      </c>
    </row>
    <row r="166" spans="1:21" ht="51" customHeight="1">
      <c r="A166" s="118" t="s">
        <v>510</v>
      </c>
      <c r="B166" s="591" t="s">
        <v>1105</v>
      </c>
      <c r="C166" s="92" t="s">
        <v>324</v>
      </c>
      <c r="D166" s="31" t="s">
        <v>310</v>
      </c>
      <c r="E166" s="31" t="s">
        <v>272</v>
      </c>
      <c r="F166" s="31" t="s">
        <v>376</v>
      </c>
      <c r="G166" s="31" t="s">
        <v>274</v>
      </c>
      <c r="H166" s="31" t="s">
        <v>248</v>
      </c>
      <c r="I166" s="31"/>
      <c r="J166" s="34"/>
      <c r="K166" s="44">
        <v>128151.17</v>
      </c>
      <c r="L166" s="28">
        <v>9611.34</v>
      </c>
      <c r="M166" s="28">
        <v>9611.34</v>
      </c>
      <c r="N166" s="28"/>
      <c r="O166" s="83"/>
      <c r="P166" s="28">
        <v>108928.49</v>
      </c>
      <c r="Q166" s="490"/>
      <c r="R166" s="29" t="s">
        <v>347</v>
      </c>
      <c r="S166" s="30" t="s">
        <v>307</v>
      </c>
      <c r="T166" s="30" t="s">
        <v>311</v>
      </c>
      <c r="U166" s="210">
        <v>2019</v>
      </c>
    </row>
    <row r="167" spans="1:21" ht="66" customHeight="1">
      <c r="A167" s="118" t="s">
        <v>511</v>
      </c>
      <c r="B167" s="591" t="s">
        <v>1106</v>
      </c>
      <c r="C167" s="92" t="s">
        <v>325</v>
      </c>
      <c r="D167" s="31" t="s">
        <v>310</v>
      </c>
      <c r="E167" s="31" t="s">
        <v>272</v>
      </c>
      <c r="F167" s="31" t="s">
        <v>376</v>
      </c>
      <c r="G167" s="31" t="s">
        <v>45</v>
      </c>
      <c r="H167" s="31" t="s">
        <v>248</v>
      </c>
      <c r="I167" s="31"/>
      <c r="J167" s="34"/>
      <c r="K167" s="44">
        <v>161191.77</v>
      </c>
      <c r="L167" s="28">
        <v>12089.39</v>
      </c>
      <c r="M167" s="28">
        <v>12089.38</v>
      </c>
      <c r="N167" s="28"/>
      <c r="O167" s="83"/>
      <c r="P167" s="28">
        <v>137013</v>
      </c>
      <c r="Q167" s="490"/>
      <c r="R167" s="29" t="s">
        <v>303</v>
      </c>
      <c r="S167" s="30" t="s">
        <v>347</v>
      </c>
      <c r="T167" s="30" t="s">
        <v>307</v>
      </c>
      <c r="U167" s="210">
        <v>2020</v>
      </c>
    </row>
    <row r="168" spans="1:21" ht="52.5" customHeight="1">
      <c r="A168" s="118" t="s">
        <v>512</v>
      </c>
      <c r="B168" s="592" t="s">
        <v>1107</v>
      </c>
      <c r="C168" s="177" t="s">
        <v>326</v>
      </c>
      <c r="D168" s="5" t="s">
        <v>310</v>
      </c>
      <c r="E168" s="5" t="s">
        <v>272</v>
      </c>
      <c r="F168" s="5" t="s">
        <v>376</v>
      </c>
      <c r="G168" s="5" t="s">
        <v>45</v>
      </c>
      <c r="H168" s="5" t="s">
        <v>248</v>
      </c>
      <c r="I168" s="5"/>
      <c r="J168" s="22" t="s">
        <v>17</v>
      </c>
      <c r="K168" s="46">
        <v>46407.294</v>
      </c>
      <c r="L168" s="13">
        <v>3480.54705</v>
      </c>
      <c r="M168" s="13">
        <v>3480.54705</v>
      </c>
      <c r="N168" s="13"/>
      <c r="O168" s="98"/>
      <c r="P168" s="13">
        <v>39446.1999</v>
      </c>
      <c r="Q168" s="493"/>
      <c r="R168" s="15" t="s">
        <v>313</v>
      </c>
      <c r="S168" s="16" t="s">
        <v>347</v>
      </c>
      <c r="T168" s="16" t="s">
        <v>307</v>
      </c>
      <c r="U168" s="17">
        <v>2020</v>
      </c>
    </row>
    <row r="169" spans="1:21" ht="63" customHeight="1">
      <c r="A169" s="118" t="s">
        <v>513</v>
      </c>
      <c r="B169" s="591" t="s">
        <v>1108</v>
      </c>
      <c r="C169" s="536" t="s">
        <v>890</v>
      </c>
      <c r="D169" s="31" t="s">
        <v>334</v>
      </c>
      <c r="E169" s="31" t="s">
        <v>272</v>
      </c>
      <c r="F169" s="31" t="s">
        <v>380</v>
      </c>
      <c r="G169" s="31" t="s">
        <v>274</v>
      </c>
      <c r="H169" s="31" t="s">
        <v>248</v>
      </c>
      <c r="I169" s="31"/>
      <c r="J169" s="34"/>
      <c r="K169" s="44">
        <v>277842.75</v>
      </c>
      <c r="L169" s="28">
        <v>20838.21</v>
      </c>
      <c r="M169" s="28">
        <v>20838.2</v>
      </c>
      <c r="N169" s="28"/>
      <c r="O169" s="83"/>
      <c r="P169" s="28">
        <v>236166.34</v>
      </c>
      <c r="Q169" s="490"/>
      <c r="R169" s="29" t="s">
        <v>347</v>
      </c>
      <c r="S169" s="30" t="s">
        <v>307</v>
      </c>
      <c r="T169" s="30" t="s">
        <v>311</v>
      </c>
      <c r="U169" s="210">
        <v>2019</v>
      </c>
    </row>
    <row r="170" spans="1:21" ht="54.75" customHeight="1">
      <c r="A170" s="118" t="s">
        <v>514</v>
      </c>
      <c r="B170" s="591" t="s">
        <v>1109</v>
      </c>
      <c r="C170" s="92" t="s">
        <v>789</v>
      </c>
      <c r="D170" s="31" t="s">
        <v>334</v>
      </c>
      <c r="E170" s="31" t="s">
        <v>272</v>
      </c>
      <c r="F170" s="31" t="s">
        <v>380</v>
      </c>
      <c r="G170" s="31" t="s">
        <v>45</v>
      </c>
      <c r="H170" s="31" t="s">
        <v>248</v>
      </c>
      <c r="I170" s="31"/>
      <c r="J170" s="34"/>
      <c r="K170" s="44">
        <v>346054</v>
      </c>
      <c r="L170" s="28">
        <v>25954</v>
      </c>
      <c r="M170" s="28">
        <v>25954</v>
      </c>
      <c r="N170" s="28"/>
      <c r="O170" s="83"/>
      <c r="P170" s="28">
        <v>294146</v>
      </c>
      <c r="Q170" s="490"/>
      <c r="R170" s="29" t="s">
        <v>303</v>
      </c>
      <c r="S170" s="30" t="s">
        <v>314</v>
      </c>
      <c r="T170" s="30" t="s">
        <v>307</v>
      </c>
      <c r="U170" s="79">
        <v>2020</v>
      </c>
    </row>
    <row r="171" spans="1:21" ht="51" customHeight="1">
      <c r="A171" s="118" t="s">
        <v>515</v>
      </c>
      <c r="B171" s="591" t="s">
        <v>1110</v>
      </c>
      <c r="C171" s="92" t="s">
        <v>737</v>
      </c>
      <c r="D171" s="41" t="s">
        <v>356</v>
      </c>
      <c r="E171" s="31" t="s">
        <v>272</v>
      </c>
      <c r="F171" s="31" t="s">
        <v>377</v>
      </c>
      <c r="G171" s="31" t="s">
        <v>274</v>
      </c>
      <c r="H171" s="31" t="s">
        <v>248</v>
      </c>
      <c r="I171" s="42" t="s">
        <v>16</v>
      </c>
      <c r="J171" s="34"/>
      <c r="K171" s="218">
        <f>P171*100/85</f>
        <v>520525.44705882354</v>
      </c>
      <c r="L171" s="28">
        <v>39039.41</v>
      </c>
      <c r="M171" s="66">
        <f>K171*0.075</f>
        <v>39039.40852941176</v>
      </c>
      <c r="N171" s="28"/>
      <c r="O171" s="83"/>
      <c r="P171" s="220">
        <v>442446.63</v>
      </c>
      <c r="Q171" s="503"/>
      <c r="R171" s="29" t="s">
        <v>782</v>
      </c>
      <c r="S171" s="30" t="s">
        <v>337</v>
      </c>
      <c r="T171" s="30" t="s">
        <v>338</v>
      </c>
      <c r="U171" s="210">
        <v>2020</v>
      </c>
    </row>
    <row r="172" spans="1:21" ht="54" customHeight="1">
      <c r="A172" s="118" t="s">
        <v>516</v>
      </c>
      <c r="B172" s="591" t="s">
        <v>1111</v>
      </c>
      <c r="C172" s="57" t="s">
        <v>738</v>
      </c>
      <c r="D172" s="41" t="s">
        <v>356</v>
      </c>
      <c r="E172" s="31" t="s">
        <v>272</v>
      </c>
      <c r="F172" s="31" t="s">
        <v>377</v>
      </c>
      <c r="G172" s="31" t="s">
        <v>45</v>
      </c>
      <c r="H172" s="31" t="s">
        <v>248</v>
      </c>
      <c r="I172" s="42" t="s">
        <v>16</v>
      </c>
      <c r="J172" s="34"/>
      <c r="K172" s="44">
        <v>1316755</v>
      </c>
      <c r="L172" s="28">
        <v>98756.5</v>
      </c>
      <c r="M172" s="28">
        <v>98756.5</v>
      </c>
      <c r="N172" s="28"/>
      <c r="O172" s="83"/>
      <c r="P172" s="28">
        <v>1119242</v>
      </c>
      <c r="Q172" s="490"/>
      <c r="R172" s="29" t="s">
        <v>313</v>
      </c>
      <c r="S172" s="30" t="s">
        <v>314</v>
      </c>
      <c r="T172" s="30" t="s">
        <v>307</v>
      </c>
      <c r="U172" s="211" t="s">
        <v>701</v>
      </c>
    </row>
    <row r="173" spans="1:21" s="59" customFormat="1" ht="39" customHeight="1">
      <c r="A173" s="118" t="s">
        <v>517</v>
      </c>
      <c r="B173" s="591" t="s">
        <v>1112</v>
      </c>
      <c r="C173" s="219" t="s">
        <v>398</v>
      </c>
      <c r="D173" s="31" t="s">
        <v>369</v>
      </c>
      <c r="E173" s="31" t="s">
        <v>272</v>
      </c>
      <c r="F173" s="31" t="s">
        <v>370</v>
      </c>
      <c r="G173" s="31" t="s">
        <v>274</v>
      </c>
      <c r="H173" s="31" t="s">
        <v>248</v>
      </c>
      <c r="I173" s="31"/>
      <c r="J173" s="34"/>
      <c r="K173" s="44">
        <f>SUM(L173:P173)</f>
        <v>1651406.16</v>
      </c>
      <c r="L173" s="28">
        <v>1299502.76</v>
      </c>
      <c r="M173" s="28">
        <v>28532.71</v>
      </c>
      <c r="N173" s="28"/>
      <c r="O173" s="83"/>
      <c r="P173" s="220">
        <v>323370.69</v>
      </c>
      <c r="Q173" s="504"/>
      <c r="R173" s="29" t="s">
        <v>347</v>
      </c>
      <c r="S173" s="30" t="s">
        <v>307</v>
      </c>
      <c r="T173" s="30" t="s">
        <v>311</v>
      </c>
      <c r="U173" s="210">
        <v>2019</v>
      </c>
    </row>
    <row r="174" spans="1:21" ht="54" customHeight="1">
      <c r="A174" s="118" t="s">
        <v>518</v>
      </c>
      <c r="B174" s="591" t="s">
        <v>1113</v>
      </c>
      <c r="C174" s="92" t="s">
        <v>790</v>
      </c>
      <c r="D174" s="31" t="s">
        <v>369</v>
      </c>
      <c r="E174" s="31" t="s">
        <v>272</v>
      </c>
      <c r="F174" s="31" t="s">
        <v>370</v>
      </c>
      <c r="G174" s="31" t="s">
        <v>45</v>
      </c>
      <c r="H174" s="31" t="s">
        <v>248</v>
      </c>
      <c r="I174" s="31"/>
      <c r="J174" s="34"/>
      <c r="K174" s="70">
        <v>368540</v>
      </c>
      <c r="L174" s="28">
        <v>27640.5</v>
      </c>
      <c r="M174" s="28">
        <f>L174</f>
        <v>27640.5</v>
      </c>
      <c r="N174" s="28"/>
      <c r="O174" s="83"/>
      <c r="P174" s="28">
        <v>313259</v>
      </c>
      <c r="Q174" s="490"/>
      <c r="R174" s="29" t="s">
        <v>303</v>
      </c>
      <c r="S174" s="30" t="s">
        <v>337</v>
      </c>
      <c r="T174" s="30" t="s">
        <v>312</v>
      </c>
      <c r="U174" s="210">
        <v>2020</v>
      </c>
    </row>
    <row r="175" spans="1:21" ht="15.75" customHeight="1">
      <c r="A175" s="48" t="s">
        <v>172</v>
      </c>
      <c r="B175" s="718" t="s">
        <v>183</v>
      </c>
      <c r="C175" s="719"/>
      <c r="D175" s="719"/>
      <c r="E175" s="719"/>
      <c r="F175" s="719"/>
      <c r="G175" s="719"/>
      <c r="H175" s="719"/>
      <c r="I175" s="719"/>
      <c r="J175" s="720"/>
      <c r="K175" s="140"/>
      <c r="L175" s="82"/>
      <c r="M175" s="82"/>
      <c r="N175" s="82"/>
      <c r="O175" s="141"/>
      <c r="P175" s="82"/>
      <c r="Q175" s="489"/>
      <c r="R175" s="123"/>
      <c r="S175" s="51"/>
      <c r="T175" s="51"/>
      <c r="U175" s="142"/>
    </row>
    <row r="176" spans="1:21" ht="51" customHeight="1">
      <c r="A176" s="50" t="s">
        <v>519</v>
      </c>
      <c r="B176" s="591" t="s">
        <v>1114</v>
      </c>
      <c r="C176" s="26" t="s">
        <v>791</v>
      </c>
      <c r="D176" s="31" t="s">
        <v>246</v>
      </c>
      <c r="E176" s="31" t="s">
        <v>272</v>
      </c>
      <c r="F176" s="31" t="s">
        <v>378</v>
      </c>
      <c r="G176" s="31" t="s">
        <v>273</v>
      </c>
      <c r="H176" s="31" t="s">
        <v>248</v>
      </c>
      <c r="I176" s="31"/>
      <c r="J176" s="34"/>
      <c r="K176" s="44">
        <f>SUM(L176:P176)</f>
        <v>80400</v>
      </c>
      <c r="L176" s="45">
        <v>36361.73</v>
      </c>
      <c r="M176" s="45"/>
      <c r="N176" s="45"/>
      <c r="O176" s="99"/>
      <c r="P176" s="45">
        <v>44038.27</v>
      </c>
      <c r="Q176" s="494"/>
      <c r="R176" s="29" t="s">
        <v>303</v>
      </c>
      <c r="S176" s="30" t="s">
        <v>347</v>
      </c>
      <c r="T176" s="30" t="s">
        <v>307</v>
      </c>
      <c r="U176" s="86">
        <v>2019</v>
      </c>
    </row>
    <row r="177" spans="1:21" ht="48.75" customHeight="1">
      <c r="A177" s="50" t="s">
        <v>520</v>
      </c>
      <c r="B177" s="591" t="s">
        <v>1115</v>
      </c>
      <c r="C177" s="26" t="s">
        <v>794</v>
      </c>
      <c r="D177" s="31" t="s">
        <v>285</v>
      </c>
      <c r="E177" s="31" t="s">
        <v>272</v>
      </c>
      <c r="F177" s="31" t="s">
        <v>379</v>
      </c>
      <c r="G177" s="31" t="s">
        <v>273</v>
      </c>
      <c r="H177" s="31" t="s">
        <v>248</v>
      </c>
      <c r="I177" s="31"/>
      <c r="J177" s="34"/>
      <c r="K177" s="44">
        <f>SUM(L177:P177)</f>
        <v>391922.2</v>
      </c>
      <c r="L177" s="28">
        <v>125042.01</v>
      </c>
      <c r="M177" s="28"/>
      <c r="N177" s="28"/>
      <c r="O177" s="83"/>
      <c r="P177" s="28">
        <v>266880.19</v>
      </c>
      <c r="Q177" s="490"/>
      <c r="R177" s="29" t="s">
        <v>303</v>
      </c>
      <c r="S177" s="30" t="s">
        <v>347</v>
      </c>
      <c r="T177" s="30" t="s">
        <v>307</v>
      </c>
      <c r="U177" s="86">
        <v>2020</v>
      </c>
    </row>
    <row r="178" spans="1:21" ht="37.5" customHeight="1">
      <c r="A178" s="50" t="s">
        <v>521</v>
      </c>
      <c r="B178" s="591" t="s">
        <v>1116</v>
      </c>
      <c r="C178" s="55" t="s">
        <v>795</v>
      </c>
      <c r="D178" s="31" t="s">
        <v>293</v>
      </c>
      <c r="E178" s="31" t="s">
        <v>272</v>
      </c>
      <c r="F178" s="31" t="s">
        <v>375</v>
      </c>
      <c r="G178" s="31" t="s">
        <v>273</v>
      </c>
      <c r="H178" s="31" t="s">
        <v>248</v>
      </c>
      <c r="I178" s="31"/>
      <c r="J178" s="34"/>
      <c r="K178" s="94">
        <f>SUM(L178:P178)</f>
        <v>124615.06999999999</v>
      </c>
      <c r="L178" s="95">
        <v>18692.26</v>
      </c>
      <c r="M178" s="95"/>
      <c r="N178" s="95"/>
      <c r="O178" s="117"/>
      <c r="P178" s="95">
        <v>105922.81</v>
      </c>
      <c r="Q178" s="505"/>
      <c r="R178" s="96" t="s">
        <v>303</v>
      </c>
      <c r="S178" s="30" t="s">
        <v>347</v>
      </c>
      <c r="T178" s="30" t="s">
        <v>307</v>
      </c>
      <c r="U178" s="86">
        <v>2020</v>
      </c>
    </row>
    <row r="179" spans="1:21" ht="52.5" customHeight="1">
      <c r="A179" s="50" t="s">
        <v>522</v>
      </c>
      <c r="B179" s="591" t="s">
        <v>1117</v>
      </c>
      <c r="C179" s="26" t="s">
        <v>629</v>
      </c>
      <c r="D179" s="31" t="s">
        <v>310</v>
      </c>
      <c r="E179" s="31" t="s">
        <v>272</v>
      </c>
      <c r="F179" s="31" t="s">
        <v>376</v>
      </c>
      <c r="G179" s="31" t="s">
        <v>273</v>
      </c>
      <c r="H179" s="31" t="s">
        <v>248</v>
      </c>
      <c r="I179" s="31"/>
      <c r="J179" s="34"/>
      <c r="K179" s="44">
        <f>SUM(L179:P179)</f>
        <v>356329.22000000003</v>
      </c>
      <c r="L179" s="28">
        <v>53449.38</v>
      </c>
      <c r="M179" s="28"/>
      <c r="N179" s="28"/>
      <c r="O179" s="83"/>
      <c r="P179" s="28">
        <v>302879.84</v>
      </c>
      <c r="Q179" s="490"/>
      <c r="R179" s="29" t="s">
        <v>303</v>
      </c>
      <c r="S179" s="30" t="s">
        <v>347</v>
      </c>
      <c r="T179" s="30" t="s">
        <v>307</v>
      </c>
      <c r="U179" s="86">
        <v>2020</v>
      </c>
    </row>
    <row r="180" spans="1:21" ht="52.5" customHeight="1">
      <c r="A180" s="50" t="s">
        <v>523</v>
      </c>
      <c r="B180" s="592" t="s">
        <v>1118</v>
      </c>
      <c r="C180" s="9" t="s">
        <v>630</v>
      </c>
      <c r="D180" s="5" t="s">
        <v>310</v>
      </c>
      <c r="E180" s="5" t="s">
        <v>272</v>
      </c>
      <c r="F180" s="5" t="s">
        <v>376</v>
      </c>
      <c r="G180" s="5" t="s">
        <v>273</v>
      </c>
      <c r="H180" s="5" t="s">
        <v>248</v>
      </c>
      <c r="I180" s="5"/>
      <c r="J180" s="22" t="s">
        <v>17</v>
      </c>
      <c r="K180" s="46">
        <v>78448.182</v>
      </c>
      <c r="L180" s="13">
        <v>11767.2273</v>
      </c>
      <c r="M180" s="13"/>
      <c r="N180" s="13"/>
      <c r="O180" s="98"/>
      <c r="P180" s="13">
        <v>66680.95</v>
      </c>
      <c r="Q180" s="493"/>
      <c r="R180" s="15" t="s">
        <v>303</v>
      </c>
      <c r="S180" s="16" t="s">
        <v>321</v>
      </c>
      <c r="T180" s="16" t="s">
        <v>307</v>
      </c>
      <c r="U180" s="144">
        <v>2020</v>
      </c>
    </row>
    <row r="181" spans="1:21" ht="53.25" customHeight="1">
      <c r="A181" s="50" t="s">
        <v>524</v>
      </c>
      <c r="B181" s="591" t="s">
        <v>1119</v>
      </c>
      <c r="C181" s="26" t="s">
        <v>796</v>
      </c>
      <c r="D181" s="31" t="s">
        <v>334</v>
      </c>
      <c r="E181" s="31" t="s">
        <v>272</v>
      </c>
      <c r="F181" s="31" t="s">
        <v>380</v>
      </c>
      <c r="G181" s="31" t="s">
        <v>273</v>
      </c>
      <c r="H181" s="31" t="s">
        <v>248</v>
      </c>
      <c r="I181" s="31"/>
      <c r="J181" s="34"/>
      <c r="K181" s="44">
        <f>SUM(L181:P181)</f>
        <v>143135.27</v>
      </c>
      <c r="L181" s="28">
        <v>61110.01</v>
      </c>
      <c r="M181" s="28"/>
      <c r="N181" s="28"/>
      <c r="O181" s="83"/>
      <c r="P181" s="28">
        <v>82025.26</v>
      </c>
      <c r="Q181" s="490"/>
      <c r="R181" s="29" t="s">
        <v>303</v>
      </c>
      <c r="S181" s="30" t="s">
        <v>347</v>
      </c>
      <c r="T181" s="30" t="s">
        <v>307</v>
      </c>
      <c r="U181" s="79">
        <v>2018</v>
      </c>
    </row>
    <row r="182" spans="1:21" ht="51" customHeight="1">
      <c r="A182" s="50" t="s">
        <v>525</v>
      </c>
      <c r="B182" s="591" t="s">
        <v>1120</v>
      </c>
      <c r="C182" s="112" t="s">
        <v>797</v>
      </c>
      <c r="D182" s="41" t="s">
        <v>356</v>
      </c>
      <c r="E182" s="31" t="s">
        <v>272</v>
      </c>
      <c r="F182" s="31" t="s">
        <v>355</v>
      </c>
      <c r="G182" s="31" t="s">
        <v>273</v>
      </c>
      <c r="H182" s="31" t="s">
        <v>248</v>
      </c>
      <c r="I182" s="41" t="s">
        <v>16</v>
      </c>
      <c r="J182" s="34"/>
      <c r="K182" s="44">
        <f>SUM(L182:P182)</f>
        <v>1125534.41</v>
      </c>
      <c r="L182" s="28">
        <v>168830.16</v>
      </c>
      <c r="M182" s="28"/>
      <c r="N182" s="28"/>
      <c r="O182" s="83"/>
      <c r="P182" s="28">
        <v>956704.25</v>
      </c>
      <c r="Q182" s="490"/>
      <c r="R182" s="29" t="s">
        <v>303</v>
      </c>
      <c r="S182" s="30" t="s">
        <v>347</v>
      </c>
      <c r="T182" s="30" t="s">
        <v>307</v>
      </c>
      <c r="U182" s="84" t="s">
        <v>701</v>
      </c>
    </row>
    <row r="183" spans="1:21" ht="51.75" customHeight="1">
      <c r="A183" s="50" t="s">
        <v>526</v>
      </c>
      <c r="B183" s="591" t="s">
        <v>1121</v>
      </c>
      <c r="C183" s="92" t="s">
        <v>399</v>
      </c>
      <c r="D183" s="31" t="s">
        <v>369</v>
      </c>
      <c r="E183" s="31" t="s">
        <v>272</v>
      </c>
      <c r="F183" s="31" t="s">
        <v>370</v>
      </c>
      <c r="G183" s="31" t="s">
        <v>273</v>
      </c>
      <c r="H183" s="31" t="s">
        <v>248</v>
      </c>
      <c r="I183" s="31"/>
      <c r="J183" s="34"/>
      <c r="K183" s="44">
        <f>SUM(L183:P183)</f>
        <v>71660.45</v>
      </c>
      <c r="L183" s="28">
        <v>10749.07</v>
      </c>
      <c r="M183" s="28"/>
      <c r="N183" s="28"/>
      <c r="O183" s="83"/>
      <c r="P183" s="28">
        <v>60911.38</v>
      </c>
      <c r="Q183" s="490"/>
      <c r="R183" s="29" t="s">
        <v>303</v>
      </c>
      <c r="S183" s="30" t="s">
        <v>321</v>
      </c>
      <c r="T183" s="30" t="s">
        <v>765</v>
      </c>
      <c r="U183" s="86">
        <v>2019</v>
      </c>
    </row>
    <row r="184" spans="1:21" ht="18.75" customHeight="1">
      <c r="A184" s="107" t="s">
        <v>173</v>
      </c>
      <c r="B184" s="724" t="s">
        <v>174</v>
      </c>
      <c r="C184" s="725"/>
      <c r="D184" s="725"/>
      <c r="E184" s="725"/>
      <c r="F184" s="725"/>
      <c r="G184" s="725"/>
      <c r="H184" s="725"/>
      <c r="I184" s="725"/>
      <c r="J184" s="726"/>
      <c r="K184" s="133"/>
      <c r="L184" s="134"/>
      <c r="M184" s="134"/>
      <c r="N184" s="134"/>
      <c r="O184" s="135"/>
      <c r="P184" s="134"/>
      <c r="Q184" s="487"/>
      <c r="R184" s="121"/>
      <c r="S184" s="108"/>
      <c r="T184" s="108"/>
      <c r="U184" s="136"/>
    </row>
    <row r="185" spans="1:21" ht="18.75" customHeight="1">
      <c r="A185" s="47" t="s">
        <v>176</v>
      </c>
      <c r="B185" s="715" t="s">
        <v>175</v>
      </c>
      <c r="C185" s="716"/>
      <c r="D185" s="716"/>
      <c r="E185" s="716"/>
      <c r="F185" s="716"/>
      <c r="G185" s="716"/>
      <c r="H185" s="716"/>
      <c r="I185" s="716"/>
      <c r="J185" s="717"/>
      <c r="K185" s="137"/>
      <c r="L185" s="81"/>
      <c r="M185" s="81"/>
      <c r="N185" s="81"/>
      <c r="O185" s="138"/>
      <c r="P185" s="81"/>
      <c r="Q185" s="488"/>
      <c r="R185" s="122"/>
      <c r="S185" s="56"/>
      <c r="T185" s="56"/>
      <c r="U185" s="139"/>
    </row>
    <row r="186" spans="1:21" ht="27.75" customHeight="1">
      <c r="A186" s="48" t="s">
        <v>178</v>
      </c>
      <c r="B186" s="718" t="s">
        <v>177</v>
      </c>
      <c r="C186" s="719"/>
      <c r="D186" s="719"/>
      <c r="E186" s="719"/>
      <c r="F186" s="719"/>
      <c r="G186" s="719"/>
      <c r="H186" s="719"/>
      <c r="I186" s="719"/>
      <c r="J186" s="720"/>
      <c r="K186" s="140"/>
      <c r="L186" s="82"/>
      <c r="M186" s="82"/>
      <c r="N186" s="82"/>
      <c r="O186" s="141"/>
      <c r="P186" s="82"/>
      <c r="Q186" s="489"/>
      <c r="R186" s="123"/>
      <c r="S186" s="51"/>
      <c r="T186" s="51"/>
      <c r="U186" s="142"/>
    </row>
    <row r="187" spans="1:21" ht="64.5" customHeight="1">
      <c r="A187" s="50" t="s">
        <v>527</v>
      </c>
      <c r="B187" s="591" t="s">
        <v>1122</v>
      </c>
      <c r="C187" s="26" t="s">
        <v>327</v>
      </c>
      <c r="D187" s="31" t="s">
        <v>310</v>
      </c>
      <c r="E187" s="31" t="s">
        <v>282</v>
      </c>
      <c r="F187" s="31" t="s">
        <v>376</v>
      </c>
      <c r="G187" s="31" t="s">
        <v>328</v>
      </c>
      <c r="H187" s="31" t="s">
        <v>248</v>
      </c>
      <c r="I187" s="31" t="s">
        <v>16</v>
      </c>
      <c r="J187" s="34"/>
      <c r="K187" s="44">
        <f>SUM(L187:P187)</f>
        <v>342816</v>
      </c>
      <c r="L187" s="28">
        <v>51423</v>
      </c>
      <c r="M187" s="28"/>
      <c r="N187" s="28"/>
      <c r="O187" s="83"/>
      <c r="P187" s="28">
        <v>291393</v>
      </c>
      <c r="Q187" s="490"/>
      <c r="R187" s="29" t="s">
        <v>262</v>
      </c>
      <c r="S187" s="30" t="s">
        <v>299</v>
      </c>
      <c r="T187" s="30" t="s">
        <v>313</v>
      </c>
      <c r="U187" s="86">
        <v>2019</v>
      </c>
    </row>
    <row r="188" spans="1:21" ht="51" customHeight="1">
      <c r="A188" s="50" t="s">
        <v>528</v>
      </c>
      <c r="B188" s="592" t="s">
        <v>1123</v>
      </c>
      <c r="C188" s="9" t="s">
        <v>631</v>
      </c>
      <c r="D188" s="5" t="s">
        <v>310</v>
      </c>
      <c r="E188" s="5" t="s">
        <v>282</v>
      </c>
      <c r="F188" s="5" t="s">
        <v>376</v>
      </c>
      <c r="G188" s="5" t="s">
        <v>328</v>
      </c>
      <c r="H188" s="5" t="s">
        <v>248</v>
      </c>
      <c r="I188" s="5"/>
      <c r="J188" s="22" t="s">
        <v>17</v>
      </c>
      <c r="K188" s="46">
        <v>68562.978</v>
      </c>
      <c r="L188" s="13">
        <v>10284.4467</v>
      </c>
      <c r="M188" s="13"/>
      <c r="N188" s="13"/>
      <c r="O188" s="98"/>
      <c r="P188" s="13">
        <v>58278.5313</v>
      </c>
      <c r="Q188" s="493"/>
      <c r="R188" s="15" t="s">
        <v>716</v>
      </c>
      <c r="S188" s="16" t="s">
        <v>318</v>
      </c>
      <c r="T188" s="16" t="s">
        <v>717</v>
      </c>
      <c r="U188" s="144">
        <v>2021</v>
      </c>
    </row>
    <row r="189" spans="1:21" ht="51.75" customHeight="1">
      <c r="A189" s="50" t="s">
        <v>529</v>
      </c>
      <c r="B189" s="591" t="s">
        <v>1124</v>
      </c>
      <c r="C189" s="26" t="s">
        <v>352</v>
      </c>
      <c r="D189" s="31" t="s">
        <v>334</v>
      </c>
      <c r="E189" s="31" t="s">
        <v>282</v>
      </c>
      <c r="F189" s="31" t="s">
        <v>380</v>
      </c>
      <c r="G189" s="31" t="s">
        <v>353</v>
      </c>
      <c r="H189" s="31" t="s">
        <v>248</v>
      </c>
      <c r="I189" s="31"/>
      <c r="J189" s="34"/>
      <c r="K189" s="44">
        <v>342814.9</v>
      </c>
      <c r="L189" s="28">
        <v>51422.23</v>
      </c>
      <c r="M189" s="28"/>
      <c r="N189" s="28"/>
      <c r="O189" s="83"/>
      <c r="P189" s="28">
        <v>291392.67</v>
      </c>
      <c r="Q189" s="490"/>
      <c r="R189" s="29" t="s">
        <v>262</v>
      </c>
      <c r="S189" s="30" t="s">
        <v>306</v>
      </c>
      <c r="T189" s="30" t="s">
        <v>302</v>
      </c>
      <c r="U189" s="79">
        <v>2018</v>
      </c>
    </row>
    <row r="190" spans="1:21" ht="63.75" customHeight="1">
      <c r="A190" s="50" t="s">
        <v>530</v>
      </c>
      <c r="B190" s="591" t="s">
        <v>1125</v>
      </c>
      <c r="C190" s="26" t="s">
        <v>720</v>
      </c>
      <c r="D190" s="31" t="s">
        <v>369</v>
      </c>
      <c r="E190" s="31" t="s">
        <v>282</v>
      </c>
      <c r="F190" s="31" t="s">
        <v>370</v>
      </c>
      <c r="G190" s="31" t="s">
        <v>328</v>
      </c>
      <c r="H190" s="31" t="s">
        <v>248</v>
      </c>
      <c r="I190" s="31" t="s">
        <v>16</v>
      </c>
      <c r="J190" s="34"/>
      <c r="K190" s="70">
        <f>SUBTOTAL(9,L190:P190)</f>
        <v>1277735</v>
      </c>
      <c r="L190" s="28">
        <v>986342</v>
      </c>
      <c r="M190" s="28"/>
      <c r="N190" s="28"/>
      <c r="O190" s="83"/>
      <c r="P190" s="28">
        <v>291393</v>
      </c>
      <c r="Q190" s="490"/>
      <c r="R190" s="29" t="s">
        <v>262</v>
      </c>
      <c r="S190" s="30" t="s">
        <v>314</v>
      </c>
      <c r="T190" s="30" t="s">
        <v>765</v>
      </c>
      <c r="U190" s="89">
        <v>2019</v>
      </c>
    </row>
    <row r="191" spans="1:21" ht="28.5" customHeight="1">
      <c r="A191" s="47" t="s">
        <v>180</v>
      </c>
      <c r="B191" s="715" t="s">
        <v>179</v>
      </c>
      <c r="C191" s="716"/>
      <c r="D191" s="716"/>
      <c r="E191" s="716"/>
      <c r="F191" s="716"/>
      <c r="G191" s="716"/>
      <c r="H191" s="716"/>
      <c r="I191" s="716"/>
      <c r="J191" s="717"/>
      <c r="K191" s="137"/>
      <c r="L191" s="81"/>
      <c r="M191" s="81"/>
      <c r="N191" s="81"/>
      <c r="O191" s="138"/>
      <c r="P191" s="81"/>
      <c r="Q191" s="488"/>
      <c r="R191" s="122"/>
      <c r="S191" s="56"/>
      <c r="T191" s="56"/>
      <c r="U191" s="139"/>
    </row>
    <row r="192" spans="1:21" ht="45" customHeight="1">
      <c r="A192" s="48" t="s">
        <v>184</v>
      </c>
      <c r="B192" s="718" t="s">
        <v>181</v>
      </c>
      <c r="C192" s="719"/>
      <c r="D192" s="719"/>
      <c r="E192" s="719"/>
      <c r="F192" s="719"/>
      <c r="G192" s="719"/>
      <c r="H192" s="719"/>
      <c r="I192" s="719"/>
      <c r="J192" s="720"/>
      <c r="K192" s="140"/>
      <c r="L192" s="82"/>
      <c r="M192" s="82"/>
      <c r="N192" s="82"/>
      <c r="O192" s="141"/>
      <c r="P192" s="82"/>
      <c r="Q192" s="489"/>
      <c r="R192" s="123"/>
      <c r="S192" s="51"/>
      <c r="T192" s="51"/>
      <c r="U192" s="142"/>
    </row>
    <row r="193" spans="1:21" ht="39" customHeight="1">
      <c r="A193" s="71"/>
      <c r="B193" s="483"/>
      <c r="C193" s="530"/>
      <c r="D193" s="530"/>
      <c r="E193" s="530"/>
      <c r="F193" s="530"/>
      <c r="G193" s="530"/>
      <c r="H193" s="530"/>
      <c r="I193" s="530"/>
      <c r="J193" s="531"/>
      <c r="K193" s="129"/>
      <c r="L193" s="130"/>
      <c r="M193" s="130"/>
      <c r="N193" s="130"/>
      <c r="O193" s="131"/>
      <c r="P193" s="130"/>
      <c r="Q193" s="486"/>
      <c r="R193" s="132"/>
      <c r="S193" s="11"/>
      <c r="T193" s="11"/>
      <c r="U193" s="72"/>
    </row>
    <row r="194" spans="1:21" ht="17.25" customHeight="1">
      <c r="A194" s="107" t="s">
        <v>185</v>
      </c>
      <c r="B194" s="724" t="s">
        <v>216</v>
      </c>
      <c r="C194" s="725"/>
      <c r="D194" s="725"/>
      <c r="E194" s="725"/>
      <c r="F194" s="725"/>
      <c r="G194" s="725"/>
      <c r="H194" s="725"/>
      <c r="I194" s="725"/>
      <c r="J194" s="726"/>
      <c r="K194" s="133"/>
      <c r="L194" s="134"/>
      <c r="M194" s="134"/>
      <c r="N194" s="134"/>
      <c r="O194" s="135"/>
      <c r="P194" s="134"/>
      <c r="Q194" s="487"/>
      <c r="R194" s="121"/>
      <c r="S194" s="108"/>
      <c r="T194" s="108"/>
      <c r="U194" s="136"/>
    </row>
    <row r="195" spans="1:21" ht="22.5" customHeight="1">
      <c r="A195" s="47" t="s">
        <v>186</v>
      </c>
      <c r="B195" s="715" t="s">
        <v>187</v>
      </c>
      <c r="C195" s="716"/>
      <c r="D195" s="716"/>
      <c r="E195" s="716"/>
      <c r="F195" s="716"/>
      <c r="G195" s="716"/>
      <c r="H195" s="716"/>
      <c r="I195" s="716"/>
      <c r="J195" s="717"/>
      <c r="K195" s="137"/>
      <c r="L195" s="81"/>
      <c r="M195" s="81"/>
      <c r="N195" s="81"/>
      <c r="O195" s="138"/>
      <c r="P195" s="81"/>
      <c r="Q195" s="488"/>
      <c r="R195" s="122"/>
      <c r="S195" s="56"/>
      <c r="T195" s="56"/>
      <c r="U195" s="139"/>
    </row>
    <row r="196" spans="1:21" ht="26.25" customHeight="1">
      <c r="A196" s="48" t="s">
        <v>197</v>
      </c>
      <c r="B196" s="718" t="s">
        <v>188</v>
      </c>
      <c r="C196" s="719"/>
      <c r="D196" s="719"/>
      <c r="E196" s="719"/>
      <c r="F196" s="719"/>
      <c r="G196" s="719"/>
      <c r="H196" s="719"/>
      <c r="I196" s="719"/>
      <c r="J196" s="720"/>
      <c r="K196" s="140"/>
      <c r="L196" s="82"/>
      <c r="M196" s="82"/>
      <c r="N196" s="82"/>
      <c r="O196" s="141"/>
      <c r="P196" s="82"/>
      <c r="Q196" s="489"/>
      <c r="R196" s="123"/>
      <c r="S196" s="51"/>
      <c r="T196" s="51"/>
      <c r="U196" s="142"/>
    </row>
    <row r="197" spans="1:21" ht="24.75" customHeight="1">
      <c r="A197" s="71"/>
      <c r="B197" s="483"/>
      <c r="C197" s="532"/>
      <c r="D197" s="532"/>
      <c r="E197" s="532"/>
      <c r="F197" s="532"/>
      <c r="G197" s="532"/>
      <c r="H197" s="532"/>
      <c r="I197" s="532"/>
      <c r="J197" s="533"/>
      <c r="K197" s="4"/>
      <c r="L197" s="1"/>
      <c r="M197" s="1"/>
      <c r="N197" s="1"/>
      <c r="O197" s="116"/>
      <c r="P197" s="1"/>
      <c r="Q197" s="500"/>
      <c r="R197" s="6"/>
      <c r="S197" s="3"/>
      <c r="T197" s="3"/>
      <c r="U197" s="145"/>
    </row>
    <row r="198" spans="1:21" ht="38.25" customHeight="1">
      <c r="A198" s="48" t="s">
        <v>198</v>
      </c>
      <c r="B198" s="718" t="s">
        <v>189</v>
      </c>
      <c r="C198" s="719"/>
      <c r="D198" s="719"/>
      <c r="E198" s="719"/>
      <c r="F198" s="719"/>
      <c r="G198" s="719"/>
      <c r="H198" s="719"/>
      <c r="I198" s="719"/>
      <c r="J198" s="720"/>
      <c r="K198" s="140"/>
      <c r="L198" s="82"/>
      <c r="M198" s="82"/>
      <c r="N198" s="82"/>
      <c r="O198" s="141"/>
      <c r="P198" s="82"/>
      <c r="Q198" s="489"/>
      <c r="R198" s="123"/>
      <c r="S198" s="51"/>
      <c r="T198" s="51"/>
      <c r="U198" s="142"/>
    </row>
    <row r="199" spans="1:21" ht="35.25" customHeight="1">
      <c r="A199" s="71"/>
      <c r="B199" s="483"/>
      <c r="C199" s="530"/>
      <c r="D199" s="530"/>
      <c r="E199" s="530"/>
      <c r="F199" s="530"/>
      <c r="G199" s="530"/>
      <c r="H199" s="530"/>
      <c r="I199" s="530"/>
      <c r="J199" s="531"/>
      <c r="K199" s="129"/>
      <c r="L199" s="130"/>
      <c r="M199" s="130"/>
      <c r="N199" s="130"/>
      <c r="O199" s="131"/>
      <c r="P199" s="130"/>
      <c r="Q199" s="486"/>
      <c r="R199" s="132"/>
      <c r="S199" s="11"/>
      <c r="T199" s="11"/>
      <c r="U199" s="72"/>
    </row>
    <row r="200" spans="1:21" ht="26.25" customHeight="1">
      <c r="A200" s="48" t="s">
        <v>199</v>
      </c>
      <c r="B200" s="718" t="s">
        <v>190</v>
      </c>
      <c r="C200" s="719"/>
      <c r="D200" s="719"/>
      <c r="E200" s="719"/>
      <c r="F200" s="719"/>
      <c r="G200" s="719"/>
      <c r="H200" s="719"/>
      <c r="I200" s="719"/>
      <c r="J200" s="720"/>
      <c r="K200" s="140"/>
      <c r="L200" s="82"/>
      <c r="M200" s="82"/>
      <c r="N200" s="82"/>
      <c r="O200" s="141"/>
      <c r="P200" s="82"/>
      <c r="Q200" s="489"/>
      <c r="R200" s="123"/>
      <c r="S200" s="51"/>
      <c r="T200" s="51"/>
      <c r="U200" s="142"/>
    </row>
    <row r="201" spans="1:21" ht="54" customHeight="1">
      <c r="A201" s="50" t="s">
        <v>531</v>
      </c>
      <c r="B201" s="599" t="s">
        <v>1126</v>
      </c>
      <c r="C201" s="26" t="s">
        <v>275</v>
      </c>
      <c r="D201" s="31" t="s">
        <v>246</v>
      </c>
      <c r="E201" s="31" t="s">
        <v>277</v>
      </c>
      <c r="F201" s="31" t="s">
        <v>378</v>
      </c>
      <c r="G201" s="31" t="s">
        <v>276</v>
      </c>
      <c r="H201" s="31" t="s">
        <v>248</v>
      </c>
      <c r="I201" s="31"/>
      <c r="J201" s="34"/>
      <c r="K201" s="27">
        <f>SUM(L201:P201)</f>
        <v>384495.13</v>
      </c>
      <c r="L201" s="33">
        <v>57674</v>
      </c>
      <c r="M201" s="33"/>
      <c r="N201" s="33"/>
      <c r="O201" s="97"/>
      <c r="P201" s="33">
        <v>326821.13</v>
      </c>
      <c r="Q201" s="497"/>
      <c r="R201" s="29" t="s">
        <v>249</v>
      </c>
      <c r="S201" s="30" t="s">
        <v>252</v>
      </c>
      <c r="T201" s="30" t="s">
        <v>271</v>
      </c>
      <c r="U201" s="86">
        <v>2019</v>
      </c>
    </row>
    <row r="202" spans="1:21" ht="54" customHeight="1">
      <c r="A202" s="50" t="s">
        <v>532</v>
      </c>
      <c r="B202" s="599" t="s">
        <v>1127</v>
      </c>
      <c r="C202" s="26" t="s">
        <v>288</v>
      </c>
      <c r="D202" s="31" t="s">
        <v>285</v>
      </c>
      <c r="E202" s="31" t="s">
        <v>277</v>
      </c>
      <c r="F202" s="31" t="s">
        <v>379</v>
      </c>
      <c r="G202" s="31" t="s">
        <v>276</v>
      </c>
      <c r="H202" s="31" t="s">
        <v>248</v>
      </c>
      <c r="I202" s="31"/>
      <c r="J202" s="34"/>
      <c r="K202" s="27">
        <f>SUBTOTAL(9,L202:P202)</f>
        <v>851503</v>
      </c>
      <c r="L202" s="28">
        <v>368175.85</v>
      </c>
      <c r="M202" s="28"/>
      <c r="N202" s="28"/>
      <c r="O202" s="83"/>
      <c r="P202" s="28">
        <v>483327.15</v>
      </c>
      <c r="Q202" s="490"/>
      <c r="R202" s="29" t="s">
        <v>249</v>
      </c>
      <c r="S202" s="30" t="s">
        <v>252</v>
      </c>
      <c r="T202" s="30" t="s">
        <v>271</v>
      </c>
      <c r="U202" s="86">
        <v>2018</v>
      </c>
    </row>
    <row r="203" spans="1:21" ht="54" customHeight="1">
      <c r="A203" s="50" t="s">
        <v>533</v>
      </c>
      <c r="B203" s="599" t="s">
        <v>1128</v>
      </c>
      <c r="C203" s="26" t="s">
        <v>639</v>
      </c>
      <c r="D203" s="31" t="s">
        <v>293</v>
      </c>
      <c r="E203" s="31" t="s">
        <v>277</v>
      </c>
      <c r="F203" s="31" t="s">
        <v>375</v>
      </c>
      <c r="G203" s="31" t="s">
        <v>276</v>
      </c>
      <c r="H203" s="31" t="s">
        <v>248</v>
      </c>
      <c r="I203" s="31"/>
      <c r="J203" s="34"/>
      <c r="K203" s="27">
        <f>SUM(P203*100/85)</f>
        <v>500024</v>
      </c>
      <c r="L203" s="33">
        <f>SUM(K203*0.15)</f>
        <v>75003.59999999999</v>
      </c>
      <c r="M203" s="28"/>
      <c r="N203" s="28"/>
      <c r="O203" s="83"/>
      <c r="P203" s="33">
        <v>425020.4</v>
      </c>
      <c r="Q203" s="497"/>
      <c r="R203" s="29" t="s">
        <v>249</v>
      </c>
      <c r="S203" s="30" t="s">
        <v>252</v>
      </c>
      <c r="T203" s="30" t="s">
        <v>271</v>
      </c>
      <c r="U203" s="86">
        <v>2020</v>
      </c>
    </row>
    <row r="204" spans="1:21" ht="54" customHeight="1">
      <c r="A204" s="50" t="s">
        <v>534</v>
      </c>
      <c r="B204" s="599" t="s">
        <v>1129</v>
      </c>
      <c r="C204" s="26" t="s">
        <v>330</v>
      </c>
      <c r="D204" s="31" t="s">
        <v>310</v>
      </c>
      <c r="E204" s="31" t="s">
        <v>277</v>
      </c>
      <c r="F204" s="31" t="s">
        <v>376</v>
      </c>
      <c r="G204" s="31" t="s">
        <v>276</v>
      </c>
      <c r="H204" s="31" t="s">
        <v>248</v>
      </c>
      <c r="I204" s="31"/>
      <c r="J204" s="34"/>
      <c r="K204" s="27">
        <f>+L204+M204+N204+O204+P204</f>
        <v>337562</v>
      </c>
      <c r="L204" s="28">
        <v>50634</v>
      </c>
      <c r="M204" s="28"/>
      <c r="N204" s="28"/>
      <c r="O204" s="83"/>
      <c r="P204" s="28">
        <v>286928</v>
      </c>
      <c r="Q204" s="490"/>
      <c r="R204" s="29" t="s">
        <v>249</v>
      </c>
      <c r="S204" s="30" t="s">
        <v>258</v>
      </c>
      <c r="T204" s="30" t="s">
        <v>271</v>
      </c>
      <c r="U204" s="86">
        <v>2019</v>
      </c>
    </row>
    <row r="205" spans="1:21" ht="54" customHeight="1">
      <c r="A205" s="50" t="s">
        <v>535</v>
      </c>
      <c r="B205" s="599" t="s">
        <v>1130</v>
      </c>
      <c r="C205" s="26" t="s">
        <v>351</v>
      </c>
      <c r="D205" s="31" t="s">
        <v>334</v>
      </c>
      <c r="E205" s="31" t="s">
        <v>277</v>
      </c>
      <c r="F205" s="31" t="s">
        <v>380</v>
      </c>
      <c r="G205" s="31" t="s">
        <v>276</v>
      </c>
      <c r="H205" s="31" t="s">
        <v>248</v>
      </c>
      <c r="I205" s="31"/>
      <c r="J205" s="34"/>
      <c r="K205" s="27">
        <f>SUBTOTAL(9,L205:P205)</f>
        <v>709420</v>
      </c>
      <c r="L205" s="28">
        <v>106413</v>
      </c>
      <c r="M205" s="28"/>
      <c r="N205" s="28"/>
      <c r="O205" s="83"/>
      <c r="P205" s="28">
        <v>603007</v>
      </c>
      <c r="Q205" s="490"/>
      <c r="R205" s="29" t="s">
        <v>249</v>
      </c>
      <c r="S205" s="30" t="s">
        <v>250</v>
      </c>
      <c r="T205" s="30" t="s">
        <v>271</v>
      </c>
      <c r="U205" s="79">
        <v>2018</v>
      </c>
    </row>
    <row r="206" spans="1:21" ht="54" customHeight="1">
      <c r="A206" s="50" t="s">
        <v>536</v>
      </c>
      <c r="B206" s="599" t="s">
        <v>1131</v>
      </c>
      <c r="C206" s="112" t="s">
        <v>640</v>
      </c>
      <c r="D206" s="41" t="s">
        <v>356</v>
      </c>
      <c r="E206" s="31" t="s">
        <v>277</v>
      </c>
      <c r="F206" s="31" t="s">
        <v>355</v>
      </c>
      <c r="G206" s="31" t="s">
        <v>276</v>
      </c>
      <c r="H206" s="31" t="s">
        <v>248</v>
      </c>
      <c r="I206" s="31"/>
      <c r="J206" s="34"/>
      <c r="K206" s="27">
        <f>SUM(L206:P206)</f>
        <v>2518175</v>
      </c>
      <c r="L206" s="28">
        <v>377726</v>
      </c>
      <c r="M206" s="28"/>
      <c r="N206" s="28"/>
      <c r="O206" s="83"/>
      <c r="P206" s="28">
        <v>2140449</v>
      </c>
      <c r="Q206" s="490"/>
      <c r="R206" s="29" t="s">
        <v>249</v>
      </c>
      <c r="S206" s="30" t="s">
        <v>250</v>
      </c>
      <c r="T206" s="30" t="s">
        <v>271</v>
      </c>
      <c r="U206" s="79">
        <v>2020</v>
      </c>
    </row>
    <row r="207" spans="1:21" ht="54" customHeight="1">
      <c r="A207" s="50" t="s">
        <v>537</v>
      </c>
      <c r="B207" s="599" t="s">
        <v>1132</v>
      </c>
      <c r="C207" s="26" t="s">
        <v>400</v>
      </c>
      <c r="D207" s="31" t="s">
        <v>369</v>
      </c>
      <c r="E207" s="31" t="s">
        <v>277</v>
      </c>
      <c r="F207" s="31" t="s">
        <v>370</v>
      </c>
      <c r="G207" s="31" t="s">
        <v>276</v>
      </c>
      <c r="H207" s="31" t="s">
        <v>248</v>
      </c>
      <c r="I207" s="31"/>
      <c r="J207" s="34"/>
      <c r="K207" s="27">
        <v>442259.99</v>
      </c>
      <c r="L207" s="28">
        <v>66339</v>
      </c>
      <c r="M207" s="28"/>
      <c r="N207" s="28"/>
      <c r="O207" s="83"/>
      <c r="P207" s="28">
        <v>375920.99</v>
      </c>
      <c r="Q207" s="490"/>
      <c r="R207" s="29" t="s">
        <v>249</v>
      </c>
      <c r="S207" s="30" t="s">
        <v>250</v>
      </c>
      <c r="T207" s="30" t="s">
        <v>271</v>
      </c>
      <c r="U207" s="86">
        <v>2019</v>
      </c>
    </row>
    <row r="208" spans="1:21" ht="18" customHeight="1">
      <c r="A208" s="48" t="s">
        <v>200</v>
      </c>
      <c r="B208" s="718" t="s">
        <v>191</v>
      </c>
      <c r="C208" s="719"/>
      <c r="D208" s="719"/>
      <c r="E208" s="719"/>
      <c r="F208" s="719"/>
      <c r="G208" s="719"/>
      <c r="H208" s="719"/>
      <c r="I208" s="719"/>
      <c r="J208" s="720"/>
      <c r="K208" s="140"/>
      <c r="L208" s="82"/>
      <c r="M208" s="82"/>
      <c r="N208" s="82"/>
      <c r="O208" s="141"/>
      <c r="P208" s="82"/>
      <c r="Q208" s="489"/>
      <c r="R208" s="123"/>
      <c r="S208" s="51"/>
      <c r="T208" s="51"/>
      <c r="U208" s="142"/>
    </row>
    <row r="209" spans="1:21" ht="51" customHeight="1">
      <c r="A209" s="50" t="s">
        <v>538</v>
      </c>
      <c r="B209" s="591" t="s">
        <v>1133</v>
      </c>
      <c r="C209" s="26" t="s">
        <v>278</v>
      </c>
      <c r="D209" s="31" t="s">
        <v>691</v>
      </c>
      <c r="E209" s="31" t="s">
        <v>277</v>
      </c>
      <c r="F209" s="31" t="s">
        <v>378</v>
      </c>
      <c r="G209" s="31" t="s">
        <v>279</v>
      </c>
      <c r="H209" s="31" t="s">
        <v>248</v>
      </c>
      <c r="I209" s="31"/>
      <c r="J209" s="34"/>
      <c r="K209" s="44">
        <f>SUM(L209:P209)</f>
        <v>171149.52</v>
      </c>
      <c r="L209" s="45">
        <v>56929.76</v>
      </c>
      <c r="M209" s="45"/>
      <c r="N209" s="45"/>
      <c r="O209" s="99"/>
      <c r="P209" s="45">
        <v>114219.76</v>
      </c>
      <c r="Q209" s="494"/>
      <c r="R209" s="29" t="s">
        <v>262</v>
      </c>
      <c r="S209" s="30" t="s">
        <v>263</v>
      </c>
      <c r="T209" s="30" t="s">
        <v>301</v>
      </c>
      <c r="U209" s="86">
        <v>2020</v>
      </c>
    </row>
    <row r="210" spans="1:21" ht="51" customHeight="1">
      <c r="A210" s="50" t="s">
        <v>539</v>
      </c>
      <c r="B210" s="591" t="s">
        <v>1134</v>
      </c>
      <c r="C210" s="26" t="s">
        <v>862</v>
      </c>
      <c r="D210" s="31" t="s">
        <v>285</v>
      </c>
      <c r="E210" s="31" t="s">
        <v>277</v>
      </c>
      <c r="F210" s="31" t="s">
        <v>379</v>
      </c>
      <c r="G210" s="31" t="s">
        <v>279</v>
      </c>
      <c r="H210" s="31" t="s">
        <v>248</v>
      </c>
      <c r="I210" s="31"/>
      <c r="J210" s="34"/>
      <c r="K210" s="44">
        <v>150642</v>
      </c>
      <c r="L210" s="28">
        <v>22596</v>
      </c>
      <c r="M210" s="28"/>
      <c r="N210" s="28"/>
      <c r="O210" s="83"/>
      <c r="P210" s="28">
        <v>128046</v>
      </c>
      <c r="Q210" s="490"/>
      <c r="R210" s="29" t="s">
        <v>262</v>
      </c>
      <c r="S210" s="30" t="s">
        <v>263</v>
      </c>
      <c r="T210" s="30" t="s">
        <v>301</v>
      </c>
      <c r="U210" s="86">
        <v>2018</v>
      </c>
    </row>
    <row r="211" spans="1:21" ht="54" customHeight="1">
      <c r="A211" s="50" t="s">
        <v>540</v>
      </c>
      <c r="B211" s="591" t="s">
        <v>1135</v>
      </c>
      <c r="C211" s="26" t="s">
        <v>697</v>
      </c>
      <c r="D211" s="31" t="s">
        <v>293</v>
      </c>
      <c r="E211" s="31" t="s">
        <v>277</v>
      </c>
      <c r="F211" s="31" t="s">
        <v>375</v>
      </c>
      <c r="G211" s="31" t="s">
        <v>279</v>
      </c>
      <c r="H211" s="31" t="s">
        <v>248</v>
      </c>
      <c r="I211" s="31"/>
      <c r="J211" s="34"/>
      <c r="K211" s="44">
        <v>187778.82352941178</v>
      </c>
      <c r="L211" s="45">
        <v>28166.823529411766</v>
      </c>
      <c r="M211" s="45"/>
      <c r="N211" s="45"/>
      <c r="O211" s="99"/>
      <c r="P211" s="45">
        <v>159612</v>
      </c>
      <c r="Q211" s="494"/>
      <c r="R211" s="29" t="s">
        <v>262</v>
      </c>
      <c r="S211" s="30" t="s">
        <v>263</v>
      </c>
      <c r="T211" s="30" t="s">
        <v>698</v>
      </c>
      <c r="U211" s="86">
        <v>2019</v>
      </c>
    </row>
    <row r="212" spans="1:21" ht="54" customHeight="1">
      <c r="A212" s="50" t="s">
        <v>541</v>
      </c>
      <c r="B212" s="591" t="s">
        <v>1136</v>
      </c>
      <c r="C212" s="26" t="s">
        <v>331</v>
      </c>
      <c r="D212" s="31" t="s">
        <v>310</v>
      </c>
      <c r="E212" s="31" t="s">
        <v>277</v>
      </c>
      <c r="F212" s="31" t="s">
        <v>376</v>
      </c>
      <c r="G212" s="31" t="s">
        <v>279</v>
      </c>
      <c r="H212" s="31" t="s">
        <v>248</v>
      </c>
      <c r="I212" s="31"/>
      <c r="J212" s="34"/>
      <c r="K212" s="44">
        <v>136309</v>
      </c>
      <c r="L212" s="28">
        <v>20446.35</v>
      </c>
      <c r="M212" s="28"/>
      <c r="N212" s="28"/>
      <c r="O212" s="83"/>
      <c r="P212" s="28">
        <v>115862.65</v>
      </c>
      <c r="Q212" s="490"/>
      <c r="R212" s="29" t="s">
        <v>262</v>
      </c>
      <c r="S212" s="30" t="s">
        <v>263</v>
      </c>
      <c r="T212" s="30" t="s">
        <v>301</v>
      </c>
      <c r="U212" s="86">
        <v>2019</v>
      </c>
    </row>
    <row r="213" spans="1:21" ht="54" customHeight="1">
      <c r="A213" s="50" t="s">
        <v>542</v>
      </c>
      <c r="B213" s="592" t="s">
        <v>1137</v>
      </c>
      <c r="C213" s="9" t="s">
        <v>332</v>
      </c>
      <c r="D213" s="5" t="s">
        <v>310</v>
      </c>
      <c r="E213" s="5" t="s">
        <v>277</v>
      </c>
      <c r="F213" s="5" t="s">
        <v>376</v>
      </c>
      <c r="G213" s="5" t="s">
        <v>279</v>
      </c>
      <c r="H213" s="5" t="s">
        <v>248</v>
      </c>
      <c r="I213" s="5"/>
      <c r="J213" s="22" t="s">
        <v>17</v>
      </c>
      <c r="K213" s="46">
        <v>27261.800000000003</v>
      </c>
      <c r="L213" s="13">
        <v>4089.2700000000004</v>
      </c>
      <c r="M213" s="13"/>
      <c r="N213" s="13"/>
      <c r="O213" s="98"/>
      <c r="P213" s="13">
        <v>23172.530000000002</v>
      </c>
      <c r="Q213" s="493"/>
      <c r="R213" s="15" t="s">
        <v>311</v>
      </c>
      <c r="S213" s="16" t="s">
        <v>311</v>
      </c>
      <c r="T213" s="16" t="s">
        <v>312</v>
      </c>
      <c r="U213" s="144">
        <v>2020</v>
      </c>
    </row>
    <row r="214" spans="1:21" ht="54" customHeight="1">
      <c r="A214" s="207" t="s">
        <v>543</v>
      </c>
      <c r="B214" s="591" t="s">
        <v>1138</v>
      </c>
      <c r="C214" s="195" t="s">
        <v>700</v>
      </c>
      <c r="D214" s="196" t="s">
        <v>334</v>
      </c>
      <c r="E214" s="196" t="s">
        <v>277</v>
      </c>
      <c r="F214" s="196" t="s">
        <v>380</v>
      </c>
      <c r="G214" s="196" t="s">
        <v>279</v>
      </c>
      <c r="H214" s="196" t="s">
        <v>248</v>
      </c>
      <c r="I214" s="196"/>
      <c r="J214" s="176"/>
      <c r="K214" s="181">
        <f>SUBTOTAL(9,L214:P214)</f>
        <v>450000</v>
      </c>
      <c r="L214" s="68">
        <v>239983.41</v>
      </c>
      <c r="M214" s="68"/>
      <c r="N214" s="68"/>
      <c r="O214" s="185"/>
      <c r="P214" s="68">
        <v>210016.59</v>
      </c>
      <c r="Q214" s="491"/>
      <c r="R214" s="183" t="s">
        <v>286</v>
      </c>
      <c r="S214" s="184" t="s">
        <v>299</v>
      </c>
      <c r="T214" s="184" t="s">
        <v>303</v>
      </c>
      <c r="U214" s="190">
        <v>2019</v>
      </c>
    </row>
    <row r="215" spans="1:21" ht="54" customHeight="1">
      <c r="A215" s="207" t="s">
        <v>544</v>
      </c>
      <c r="B215" s="591" t="s">
        <v>1139</v>
      </c>
      <c r="C215" s="202" t="s">
        <v>883</v>
      </c>
      <c r="D215" s="25" t="s">
        <v>356</v>
      </c>
      <c r="E215" s="196" t="s">
        <v>277</v>
      </c>
      <c r="F215" s="196" t="s">
        <v>355</v>
      </c>
      <c r="G215" s="196" t="s">
        <v>279</v>
      </c>
      <c r="H215" s="196" t="s">
        <v>248</v>
      </c>
      <c r="I215" s="196"/>
      <c r="J215" s="176"/>
      <c r="K215" s="181">
        <v>763820</v>
      </c>
      <c r="L215" s="68">
        <v>114573</v>
      </c>
      <c r="M215" s="68"/>
      <c r="N215" s="68"/>
      <c r="O215" s="185"/>
      <c r="P215" s="68">
        <v>649247</v>
      </c>
      <c r="Q215" s="491"/>
      <c r="R215" s="215">
        <v>42979</v>
      </c>
      <c r="S215" s="216" t="s">
        <v>765</v>
      </c>
      <c r="T215" s="216" t="s">
        <v>311</v>
      </c>
      <c r="U215" s="217" t="s">
        <v>701</v>
      </c>
    </row>
    <row r="216" spans="1:21" s="274" customFormat="1" ht="54" customHeight="1">
      <c r="A216" s="207" t="s">
        <v>545</v>
      </c>
      <c r="B216" s="606" t="s">
        <v>1140</v>
      </c>
      <c r="C216" s="195" t="s">
        <v>702</v>
      </c>
      <c r="D216" s="196" t="s">
        <v>369</v>
      </c>
      <c r="E216" s="196" t="s">
        <v>277</v>
      </c>
      <c r="F216" s="196" t="s">
        <v>370</v>
      </c>
      <c r="G216" s="196" t="s">
        <v>279</v>
      </c>
      <c r="H216" s="196" t="s">
        <v>248</v>
      </c>
      <c r="I216" s="196"/>
      <c r="J216" s="176"/>
      <c r="K216" s="181">
        <f>SUBTOTAL(9,L216:P216)</f>
        <v>498810.07</v>
      </c>
      <c r="L216" s="68">
        <v>238501.48</v>
      </c>
      <c r="M216" s="68"/>
      <c r="N216" s="68"/>
      <c r="O216" s="185"/>
      <c r="P216" s="68">
        <v>260308.59</v>
      </c>
      <c r="Q216" s="491"/>
      <c r="R216" s="183" t="s">
        <v>344</v>
      </c>
      <c r="S216" s="184" t="s">
        <v>317</v>
      </c>
      <c r="T216" s="184" t="s">
        <v>394</v>
      </c>
      <c r="U216" s="780">
        <v>2020</v>
      </c>
    </row>
    <row r="217" spans="1:21" ht="17.25" customHeight="1">
      <c r="A217" s="48" t="s">
        <v>201</v>
      </c>
      <c r="B217" s="718" t="s">
        <v>192</v>
      </c>
      <c r="C217" s="719"/>
      <c r="D217" s="719"/>
      <c r="E217" s="719"/>
      <c r="F217" s="719"/>
      <c r="G217" s="719"/>
      <c r="H217" s="719"/>
      <c r="I217" s="719"/>
      <c r="J217" s="720"/>
      <c r="K217" s="140"/>
      <c r="L217" s="82"/>
      <c r="M217" s="82"/>
      <c r="N217" s="82"/>
      <c r="O217" s="141"/>
      <c r="P217" s="82"/>
      <c r="Q217" s="489"/>
      <c r="R217" s="123"/>
      <c r="S217" s="51"/>
      <c r="T217" s="51"/>
      <c r="U217" s="142"/>
    </row>
    <row r="218" spans="1:21" ht="9" customHeight="1">
      <c r="A218" s="71"/>
      <c r="B218" s="483"/>
      <c r="C218" s="530"/>
      <c r="D218" s="530"/>
      <c r="E218" s="530"/>
      <c r="F218" s="530"/>
      <c r="G218" s="530"/>
      <c r="H218" s="530"/>
      <c r="I218" s="530"/>
      <c r="J218" s="531"/>
      <c r="K218" s="129"/>
      <c r="L218" s="130"/>
      <c r="M218" s="130"/>
      <c r="N218" s="130"/>
      <c r="O218" s="131"/>
      <c r="P218" s="130"/>
      <c r="Q218" s="486"/>
      <c r="R218" s="132"/>
      <c r="S218" s="11"/>
      <c r="T218" s="11"/>
      <c r="U218" s="72"/>
    </row>
    <row r="219" spans="1:21" ht="30.75" customHeight="1">
      <c r="A219" s="48" t="s">
        <v>202</v>
      </c>
      <c r="B219" s="718" t="s">
        <v>193</v>
      </c>
      <c r="C219" s="719"/>
      <c r="D219" s="719"/>
      <c r="E219" s="719"/>
      <c r="F219" s="719"/>
      <c r="G219" s="719"/>
      <c r="H219" s="719"/>
      <c r="I219" s="719"/>
      <c r="J219" s="720"/>
      <c r="K219" s="140"/>
      <c r="L219" s="82"/>
      <c r="M219" s="82"/>
      <c r="N219" s="82"/>
      <c r="O219" s="141"/>
      <c r="P219" s="82"/>
      <c r="Q219" s="489"/>
      <c r="R219" s="123"/>
      <c r="S219" s="51"/>
      <c r="T219" s="51"/>
      <c r="U219" s="142"/>
    </row>
    <row r="220" spans="1:21" ht="66.75" customHeight="1">
      <c r="A220" s="50" t="s">
        <v>546</v>
      </c>
      <c r="B220" s="591" t="s">
        <v>1141</v>
      </c>
      <c r="C220" s="26" t="s">
        <v>860</v>
      </c>
      <c r="D220" s="31" t="s">
        <v>246</v>
      </c>
      <c r="E220" s="31" t="s">
        <v>282</v>
      </c>
      <c r="F220" s="31" t="s">
        <v>378</v>
      </c>
      <c r="G220" s="31" t="s">
        <v>281</v>
      </c>
      <c r="H220" s="31" t="s">
        <v>248</v>
      </c>
      <c r="I220" s="31" t="s">
        <v>16</v>
      </c>
      <c r="J220" s="34"/>
      <c r="K220" s="44">
        <f>SUM(L220:P220)</f>
        <v>1344640</v>
      </c>
      <c r="L220" s="45">
        <v>509000</v>
      </c>
      <c r="M220" s="45">
        <v>380000</v>
      </c>
      <c r="N220" s="45"/>
      <c r="O220" s="99"/>
      <c r="P220" s="45">
        <v>455640</v>
      </c>
      <c r="Q220" s="494"/>
      <c r="R220" s="29" t="s">
        <v>262</v>
      </c>
      <c r="S220" s="30" t="s">
        <v>301</v>
      </c>
      <c r="T220" s="30" t="s">
        <v>313</v>
      </c>
      <c r="U220" s="86">
        <v>2018</v>
      </c>
    </row>
    <row r="221" spans="1:21" ht="39" customHeight="1">
      <c r="A221" s="50" t="s">
        <v>547</v>
      </c>
      <c r="B221" s="591" t="s">
        <v>1142</v>
      </c>
      <c r="C221" s="26" t="s">
        <v>289</v>
      </c>
      <c r="D221" s="31" t="s">
        <v>285</v>
      </c>
      <c r="E221" s="31" t="s">
        <v>282</v>
      </c>
      <c r="F221" s="31" t="s">
        <v>379</v>
      </c>
      <c r="G221" s="31" t="s">
        <v>281</v>
      </c>
      <c r="H221" s="31" t="s">
        <v>248</v>
      </c>
      <c r="I221" s="31" t="s">
        <v>16</v>
      </c>
      <c r="J221" s="34"/>
      <c r="K221" s="44">
        <f>SUM(L221:P221)</f>
        <v>1593774</v>
      </c>
      <c r="L221" s="28">
        <v>406134</v>
      </c>
      <c r="M221" s="28">
        <v>732000</v>
      </c>
      <c r="N221" s="28"/>
      <c r="O221" s="83"/>
      <c r="P221" s="28">
        <v>455640</v>
      </c>
      <c r="Q221" s="490"/>
      <c r="R221" s="29" t="s">
        <v>252</v>
      </c>
      <c r="S221" s="30" t="s">
        <v>271</v>
      </c>
      <c r="T221" s="30" t="s">
        <v>299</v>
      </c>
      <c r="U221" s="86">
        <v>2019</v>
      </c>
    </row>
    <row r="222" spans="1:21" ht="39" customHeight="1">
      <c r="A222" s="50" t="s">
        <v>548</v>
      </c>
      <c r="B222" s="591" t="s">
        <v>1143</v>
      </c>
      <c r="C222" s="26" t="s">
        <v>859</v>
      </c>
      <c r="D222" s="31" t="s">
        <v>861</v>
      </c>
      <c r="E222" s="31" t="s">
        <v>282</v>
      </c>
      <c r="F222" s="31" t="s">
        <v>375</v>
      </c>
      <c r="G222" s="31" t="s">
        <v>281</v>
      </c>
      <c r="H222" s="31" t="s">
        <v>248</v>
      </c>
      <c r="I222" s="31" t="s">
        <v>16</v>
      </c>
      <c r="J222" s="34"/>
      <c r="K222" s="44">
        <f>SUM(L222:P222)</f>
        <v>1072096</v>
      </c>
      <c r="L222" s="28">
        <v>80408</v>
      </c>
      <c r="M222" s="28">
        <v>536048</v>
      </c>
      <c r="N222" s="28"/>
      <c r="O222" s="83"/>
      <c r="P222" s="28">
        <v>455640</v>
      </c>
      <c r="Q222" s="490"/>
      <c r="R222" s="29" t="s">
        <v>271</v>
      </c>
      <c r="S222" s="30" t="s">
        <v>263</v>
      </c>
      <c r="T222" s="30" t="s">
        <v>313</v>
      </c>
      <c r="U222" s="86">
        <v>2019</v>
      </c>
    </row>
    <row r="223" spans="1:21" ht="39" customHeight="1">
      <c r="A223" s="50" t="s">
        <v>549</v>
      </c>
      <c r="B223" s="591" t="s">
        <v>1144</v>
      </c>
      <c r="C223" s="26" t="s">
        <v>719</v>
      </c>
      <c r="D223" s="41" t="s">
        <v>356</v>
      </c>
      <c r="E223" s="31" t="s">
        <v>282</v>
      </c>
      <c r="F223" s="31" t="s">
        <v>355</v>
      </c>
      <c r="G223" s="31" t="s">
        <v>281</v>
      </c>
      <c r="H223" s="31" t="s">
        <v>248</v>
      </c>
      <c r="I223" s="41" t="s">
        <v>16</v>
      </c>
      <c r="J223" s="34"/>
      <c r="K223" s="44">
        <f>SUM(L223:P223)</f>
        <v>2612033.85</v>
      </c>
      <c r="L223" s="28">
        <v>391805.08</v>
      </c>
      <c r="M223" s="28"/>
      <c r="N223" s="28"/>
      <c r="O223" s="83"/>
      <c r="P223" s="28">
        <v>2220228.77</v>
      </c>
      <c r="Q223" s="490"/>
      <c r="R223" s="29" t="s">
        <v>262</v>
      </c>
      <c r="S223" s="30" t="s">
        <v>314</v>
      </c>
      <c r="T223" s="30" t="s">
        <v>307</v>
      </c>
      <c r="U223" s="79">
        <v>2020</v>
      </c>
    </row>
    <row r="224" spans="1:21" ht="39" customHeight="1">
      <c r="A224" s="50" t="s">
        <v>550</v>
      </c>
      <c r="B224" s="591" t="s">
        <v>1145</v>
      </c>
      <c r="C224" s="26" t="s">
        <v>739</v>
      </c>
      <c r="D224" s="41" t="s">
        <v>740</v>
      </c>
      <c r="E224" s="31" t="s">
        <v>282</v>
      </c>
      <c r="F224" s="31" t="s">
        <v>355</v>
      </c>
      <c r="G224" s="31" t="s">
        <v>741</v>
      </c>
      <c r="H224" s="31" t="s">
        <v>725</v>
      </c>
      <c r="I224" s="41" t="s">
        <v>16</v>
      </c>
      <c r="J224" s="34"/>
      <c r="K224" s="44">
        <f>SUM(L224:P224)</f>
        <v>2456046</v>
      </c>
      <c r="L224" s="28"/>
      <c r="M224" s="28">
        <v>368407</v>
      </c>
      <c r="N224" s="28"/>
      <c r="O224" s="83"/>
      <c r="P224" s="28">
        <v>2087639</v>
      </c>
      <c r="Q224" s="490"/>
      <c r="R224" s="29" t="s">
        <v>306</v>
      </c>
      <c r="S224" s="30" t="s">
        <v>302</v>
      </c>
      <c r="T224" s="30" t="s">
        <v>321</v>
      </c>
      <c r="U224" s="79">
        <v>2019</v>
      </c>
    </row>
    <row r="225" spans="1:21" ht="30" customHeight="1">
      <c r="A225" s="48" t="s">
        <v>203</v>
      </c>
      <c r="B225" s="718" t="s">
        <v>194</v>
      </c>
      <c r="C225" s="719"/>
      <c r="D225" s="719"/>
      <c r="E225" s="719"/>
      <c r="F225" s="719"/>
      <c r="G225" s="719"/>
      <c r="H225" s="719"/>
      <c r="I225" s="719"/>
      <c r="J225" s="720"/>
      <c r="K225" s="140"/>
      <c r="L225" s="82"/>
      <c r="M225" s="82"/>
      <c r="N225" s="82"/>
      <c r="O225" s="141"/>
      <c r="P225" s="82"/>
      <c r="Q225" s="489"/>
      <c r="R225" s="123"/>
      <c r="S225" s="51"/>
      <c r="T225" s="51"/>
      <c r="U225" s="142"/>
    </row>
    <row r="226" spans="1:21" ht="28.5" customHeight="1">
      <c r="A226" s="71"/>
      <c r="B226" s="483"/>
      <c r="C226" s="530"/>
      <c r="D226" s="530"/>
      <c r="E226" s="530"/>
      <c r="F226" s="530"/>
      <c r="G226" s="530"/>
      <c r="H226" s="530"/>
      <c r="I226" s="530"/>
      <c r="J226" s="531"/>
      <c r="K226" s="129"/>
      <c r="L226" s="130"/>
      <c r="M226" s="130"/>
      <c r="N226" s="130"/>
      <c r="O226" s="131"/>
      <c r="P226" s="130"/>
      <c r="Q226" s="486"/>
      <c r="R226" s="132"/>
      <c r="S226" s="11"/>
      <c r="T226" s="11"/>
      <c r="U226" s="72"/>
    </row>
    <row r="227" spans="1:21" ht="28.5" customHeight="1">
      <c r="A227" s="48" t="s">
        <v>204</v>
      </c>
      <c r="B227" s="718" t="s">
        <v>195</v>
      </c>
      <c r="C227" s="719"/>
      <c r="D227" s="719"/>
      <c r="E227" s="719"/>
      <c r="F227" s="719"/>
      <c r="G227" s="719"/>
      <c r="H227" s="719"/>
      <c r="I227" s="719"/>
      <c r="J227" s="720"/>
      <c r="K227" s="140"/>
      <c r="L227" s="82"/>
      <c r="M227" s="82"/>
      <c r="N227" s="82"/>
      <c r="O227" s="141"/>
      <c r="P227" s="82"/>
      <c r="Q227" s="489"/>
      <c r="R227" s="123"/>
      <c r="S227" s="51"/>
      <c r="T227" s="51"/>
      <c r="U227" s="142"/>
    </row>
    <row r="228" spans="1:21" ht="32.25" customHeight="1">
      <c r="A228" s="71"/>
      <c r="B228" s="483"/>
      <c r="C228" s="530"/>
      <c r="D228" s="530"/>
      <c r="E228" s="530"/>
      <c r="F228" s="530"/>
      <c r="G228" s="530"/>
      <c r="H228" s="530"/>
      <c r="I228" s="530"/>
      <c r="J228" s="531"/>
      <c r="K228" s="129"/>
      <c r="L228" s="130"/>
      <c r="M228" s="130"/>
      <c r="N228" s="130"/>
      <c r="O228" s="131"/>
      <c r="P228" s="130"/>
      <c r="Q228" s="486"/>
      <c r="R228" s="132"/>
      <c r="S228" s="11"/>
      <c r="T228" s="11"/>
      <c r="U228" s="72"/>
    </row>
    <row r="229" spans="1:21" ht="18" customHeight="1">
      <c r="A229" s="47" t="s">
        <v>205</v>
      </c>
      <c r="B229" s="715" t="s">
        <v>196</v>
      </c>
      <c r="C229" s="716"/>
      <c r="D229" s="716"/>
      <c r="E229" s="716"/>
      <c r="F229" s="716"/>
      <c r="G229" s="716"/>
      <c r="H229" s="716"/>
      <c r="I229" s="716"/>
      <c r="J229" s="717"/>
      <c r="K229" s="137"/>
      <c r="L229" s="81"/>
      <c r="M229" s="81"/>
      <c r="N229" s="81"/>
      <c r="O229" s="138"/>
      <c r="P229" s="81"/>
      <c r="Q229" s="488"/>
      <c r="R229" s="122"/>
      <c r="S229" s="56"/>
      <c r="T229" s="56"/>
      <c r="U229" s="139"/>
    </row>
    <row r="230" spans="1:21" ht="19.5" customHeight="1">
      <c r="A230" s="48" t="s">
        <v>206</v>
      </c>
      <c r="B230" s="718" t="s">
        <v>211</v>
      </c>
      <c r="C230" s="719"/>
      <c r="D230" s="719"/>
      <c r="E230" s="719"/>
      <c r="F230" s="719"/>
      <c r="G230" s="719"/>
      <c r="H230" s="719"/>
      <c r="I230" s="719"/>
      <c r="J230" s="720"/>
      <c r="K230" s="140"/>
      <c r="L230" s="82"/>
      <c r="M230" s="82"/>
      <c r="N230" s="82"/>
      <c r="O230" s="141"/>
      <c r="P230" s="82"/>
      <c r="Q230" s="489"/>
      <c r="R230" s="123"/>
      <c r="S230" s="51"/>
      <c r="T230" s="51"/>
      <c r="U230" s="142"/>
    </row>
    <row r="231" spans="1:21" ht="28.5" customHeight="1">
      <c r="A231" s="71"/>
      <c r="B231" s="483"/>
      <c r="C231" s="530"/>
      <c r="D231" s="530"/>
      <c r="E231" s="530"/>
      <c r="F231" s="530"/>
      <c r="G231" s="530"/>
      <c r="H231" s="530"/>
      <c r="I231" s="530"/>
      <c r="J231" s="531"/>
      <c r="K231" s="129"/>
      <c r="L231" s="130"/>
      <c r="M231" s="130"/>
      <c r="N231" s="130"/>
      <c r="O231" s="131"/>
      <c r="P231" s="130"/>
      <c r="Q231" s="486"/>
      <c r="R231" s="132"/>
      <c r="S231" s="11"/>
      <c r="T231" s="11"/>
      <c r="U231" s="72"/>
    </row>
    <row r="232" spans="1:21" ht="15.75" customHeight="1">
      <c r="A232" s="47" t="s">
        <v>207</v>
      </c>
      <c r="B232" s="715" t="s">
        <v>212</v>
      </c>
      <c r="C232" s="716"/>
      <c r="D232" s="716"/>
      <c r="E232" s="716"/>
      <c r="F232" s="716"/>
      <c r="G232" s="716"/>
      <c r="H232" s="716"/>
      <c r="I232" s="716"/>
      <c r="J232" s="717"/>
      <c r="K232" s="137"/>
      <c r="L232" s="81"/>
      <c r="M232" s="81"/>
      <c r="N232" s="81"/>
      <c r="O232" s="138"/>
      <c r="P232" s="81"/>
      <c r="Q232" s="488"/>
      <c r="R232" s="122"/>
      <c r="S232" s="56"/>
      <c r="T232" s="56"/>
      <c r="U232" s="139"/>
    </row>
    <row r="233" spans="1:21" ht="21.75" customHeight="1">
      <c r="A233" s="48" t="s">
        <v>208</v>
      </c>
      <c r="B233" s="718" t="s">
        <v>213</v>
      </c>
      <c r="C233" s="719"/>
      <c r="D233" s="719"/>
      <c r="E233" s="719"/>
      <c r="F233" s="719"/>
      <c r="G233" s="719"/>
      <c r="H233" s="719"/>
      <c r="I233" s="719"/>
      <c r="J233" s="720"/>
      <c r="K233" s="140"/>
      <c r="L233" s="82"/>
      <c r="M233" s="82"/>
      <c r="N233" s="82"/>
      <c r="O233" s="141"/>
      <c r="P233" s="82"/>
      <c r="Q233" s="489"/>
      <c r="R233" s="123"/>
      <c r="S233" s="51"/>
      <c r="T233" s="51"/>
      <c r="U233" s="142"/>
    </row>
    <row r="234" spans="1:21" ht="51" customHeight="1">
      <c r="A234" s="50" t="s">
        <v>850</v>
      </c>
      <c r="B234" s="591" t="s">
        <v>1146</v>
      </c>
      <c r="C234" s="55" t="s">
        <v>824</v>
      </c>
      <c r="D234" s="41" t="s">
        <v>834</v>
      </c>
      <c r="E234" s="31" t="s">
        <v>269</v>
      </c>
      <c r="F234" s="31" t="s">
        <v>380</v>
      </c>
      <c r="G234" s="109" t="s">
        <v>849</v>
      </c>
      <c r="H234" s="31" t="s">
        <v>248</v>
      </c>
      <c r="I234" s="31"/>
      <c r="J234" s="34"/>
      <c r="K234" s="113">
        <v>76156.68</v>
      </c>
      <c r="L234" s="33">
        <f>K234-P234</f>
        <v>15231.349999999991</v>
      </c>
      <c r="M234" s="28"/>
      <c r="N234" s="28"/>
      <c r="O234" s="83"/>
      <c r="P234" s="67">
        <v>60925.33</v>
      </c>
      <c r="Q234" s="492"/>
      <c r="R234" s="29" t="s">
        <v>299</v>
      </c>
      <c r="S234" s="30" t="s">
        <v>313</v>
      </c>
      <c r="T234" s="30" t="s">
        <v>307</v>
      </c>
      <c r="U234" s="86">
        <v>2018</v>
      </c>
    </row>
    <row r="235" spans="1:21" ht="51" customHeight="1">
      <c r="A235" s="50" t="s">
        <v>851</v>
      </c>
      <c r="B235" s="591" t="s">
        <v>1147</v>
      </c>
      <c r="C235" s="55" t="s">
        <v>826</v>
      </c>
      <c r="D235" s="41" t="s">
        <v>834</v>
      </c>
      <c r="E235" s="31" t="s">
        <v>269</v>
      </c>
      <c r="F235" s="31" t="s">
        <v>380</v>
      </c>
      <c r="G235" s="109" t="s">
        <v>849</v>
      </c>
      <c r="H235" s="31" t="s">
        <v>248</v>
      </c>
      <c r="I235" s="31"/>
      <c r="J235" s="34"/>
      <c r="K235" s="113">
        <v>148246.79</v>
      </c>
      <c r="L235" s="33">
        <f>K235-P235</f>
        <v>29649.37000000001</v>
      </c>
      <c r="M235" s="28"/>
      <c r="N235" s="28"/>
      <c r="O235" s="83"/>
      <c r="P235" s="67">
        <v>118597.42</v>
      </c>
      <c r="Q235" s="492"/>
      <c r="R235" s="29" t="s">
        <v>299</v>
      </c>
      <c r="S235" s="30" t="s">
        <v>313</v>
      </c>
      <c r="T235" s="30" t="s">
        <v>307</v>
      </c>
      <c r="U235" s="86">
        <v>2018</v>
      </c>
    </row>
    <row r="236" spans="1:21" ht="52.5" customHeight="1">
      <c r="A236" s="50" t="s">
        <v>852</v>
      </c>
      <c r="B236" s="591" t="s">
        <v>1148</v>
      </c>
      <c r="C236" s="55" t="s">
        <v>827</v>
      </c>
      <c r="D236" s="41" t="s">
        <v>834</v>
      </c>
      <c r="E236" s="31" t="s">
        <v>269</v>
      </c>
      <c r="F236" s="31" t="s">
        <v>380</v>
      </c>
      <c r="G236" s="109" t="s">
        <v>849</v>
      </c>
      <c r="H236" s="31" t="s">
        <v>248</v>
      </c>
      <c r="I236" s="31"/>
      <c r="J236" s="34"/>
      <c r="K236" s="113">
        <v>159424.43</v>
      </c>
      <c r="L236" s="33">
        <f>K236-P236</f>
        <v>31884.899999999994</v>
      </c>
      <c r="M236" s="28"/>
      <c r="N236" s="28"/>
      <c r="O236" s="83"/>
      <c r="P236" s="67">
        <v>127539.53</v>
      </c>
      <c r="Q236" s="492"/>
      <c r="R236" s="29" t="s">
        <v>299</v>
      </c>
      <c r="S236" s="30" t="s">
        <v>313</v>
      </c>
      <c r="T236" s="30" t="s">
        <v>307</v>
      </c>
      <c r="U236" s="86">
        <v>2018</v>
      </c>
    </row>
    <row r="237" spans="1:21" ht="51" customHeight="1">
      <c r="A237" s="50" t="s">
        <v>853</v>
      </c>
      <c r="B237" s="591" t="s">
        <v>1149</v>
      </c>
      <c r="C237" s="55" t="s">
        <v>806</v>
      </c>
      <c r="D237" s="41" t="s">
        <v>834</v>
      </c>
      <c r="E237" s="31" t="s">
        <v>269</v>
      </c>
      <c r="F237" s="31" t="s">
        <v>380</v>
      </c>
      <c r="G237" s="109" t="s">
        <v>849</v>
      </c>
      <c r="H237" s="31" t="s">
        <v>248</v>
      </c>
      <c r="I237" s="31"/>
      <c r="J237" s="34"/>
      <c r="K237" s="113">
        <v>174016.06</v>
      </c>
      <c r="L237" s="33">
        <f>K237-P237</f>
        <v>34803.22</v>
      </c>
      <c r="M237" s="28"/>
      <c r="N237" s="28"/>
      <c r="O237" s="83"/>
      <c r="P237" s="67">
        <v>139212.84</v>
      </c>
      <c r="Q237" s="492"/>
      <c r="R237" s="29" t="s">
        <v>299</v>
      </c>
      <c r="S237" s="30" t="s">
        <v>313</v>
      </c>
      <c r="T237" s="30" t="s">
        <v>307</v>
      </c>
      <c r="U237" s="86">
        <v>2018</v>
      </c>
    </row>
    <row r="238" spans="1:21" ht="53.25" customHeight="1">
      <c r="A238" s="50" t="s">
        <v>854</v>
      </c>
      <c r="B238" s="591" t="s">
        <v>1150</v>
      </c>
      <c r="C238" s="55" t="s">
        <v>825</v>
      </c>
      <c r="D238" s="41" t="s">
        <v>834</v>
      </c>
      <c r="E238" s="31" t="s">
        <v>269</v>
      </c>
      <c r="F238" s="31" t="s">
        <v>380</v>
      </c>
      <c r="G238" s="109" t="s">
        <v>849</v>
      </c>
      <c r="H238" s="31" t="s">
        <v>248</v>
      </c>
      <c r="I238" s="31"/>
      <c r="J238" s="34"/>
      <c r="K238" s="113">
        <v>143364.17</v>
      </c>
      <c r="L238" s="33">
        <f>K238-P238</f>
        <v>28672.84000000001</v>
      </c>
      <c r="M238" s="28"/>
      <c r="N238" s="28"/>
      <c r="O238" s="83"/>
      <c r="P238" s="67">
        <v>114691.33</v>
      </c>
      <c r="Q238" s="492"/>
      <c r="R238" s="29" t="s">
        <v>299</v>
      </c>
      <c r="S238" s="30" t="s">
        <v>313</v>
      </c>
      <c r="T238" s="30" t="s">
        <v>307</v>
      </c>
      <c r="U238" s="86">
        <v>2018</v>
      </c>
    </row>
    <row r="239" spans="1:21" ht="19.5" customHeight="1">
      <c r="A239" s="48" t="s">
        <v>209</v>
      </c>
      <c r="B239" s="718" t="s">
        <v>214</v>
      </c>
      <c r="C239" s="719"/>
      <c r="D239" s="719"/>
      <c r="E239" s="719"/>
      <c r="F239" s="719"/>
      <c r="G239" s="719"/>
      <c r="H239" s="719"/>
      <c r="I239" s="719"/>
      <c r="J239" s="720"/>
      <c r="K239" s="140"/>
      <c r="L239" s="82"/>
      <c r="M239" s="82"/>
      <c r="N239" s="82"/>
      <c r="O239" s="141"/>
      <c r="P239" s="82"/>
      <c r="Q239" s="489"/>
      <c r="R239" s="123"/>
      <c r="S239" s="51"/>
      <c r="T239" s="51"/>
      <c r="U239" s="142"/>
    </row>
    <row r="240" spans="1:21" s="274" customFormat="1" ht="76.5">
      <c r="A240" s="422" t="s">
        <v>551</v>
      </c>
      <c r="B240" s="41" t="s">
        <v>1156</v>
      </c>
      <c r="C240" s="537" t="s">
        <v>912</v>
      </c>
      <c r="D240" s="424" t="s">
        <v>913</v>
      </c>
      <c r="E240" s="414" t="s">
        <v>283</v>
      </c>
      <c r="F240" s="414" t="s">
        <v>378</v>
      </c>
      <c r="G240" s="418" t="s">
        <v>919</v>
      </c>
      <c r="H240" s="414" t="s">
        <v>248</v>
      </c>
      <c r="I240" s="414"/>
      <c r="J240" s="415"/>
      <c r="K240" s="425">
        <f aca="true" t="shared" si="1" ref="K240:K245">SUM(L240:P240)</f>
        <v>174498.1</v>
      </c>
      <c r="L240" s="416">
        <v>13087.36</v>
      </c>
      <c r="M240" s="416">
        <v>13087.36</v>
      </c>
      <c r="N240" s="416"/>
      <c r="O240" s="513"/>
      <c r="P240" s="416">
        <v>148323.38</v>
      </c>
      <c r="Q240" s="506"/>
      <c r="R240" s="426" t="s">
        <v>311</v>
      </c>
      <c r="S240" s="427" t="s">
        <v>348</v>
      </c>
      <c r="T240" s="427" t="s">
        <v>338</v>
      </c>
      <c r="U240" s="428">
        <v>2020</v>
      </c>
    </row>
    <row r="241" spans="1:21" s="274" customFormat="1" ht="76.5">
      <c r="A241" s="429" t="s">
        <v>552</v>
      </c>
      <c r="B241" s="41" t="s">
        <v>1151</v>
      </c>
      <c r="C241" s="417" t="s">
        <v>290</v>
      </c>
      <c r="D241" s="418" t="s">
        <v>918</v>
      </c>
      <c r="E241" s="418" t="s">
        <v>283</v>
      </c>
      <c r="F241" s="418" t="s">
        <v>379</v>
      </c>
      <c r="G241" s="418" t="s">
        <v>919</v>
      </c>
      <c r="H241" s="418" t="s">
        <v>248</v>
      </c>
      <c r="I241" s="418"/>
      <c r="J241" s="419"/>
      <c r="K241" s="430">
        <f t="shared" si="1"/>
        <v>138054.14</v>
      </c>
      <c r="L241" s="420">
        <v>10354.06</v>
      </c>
      <c r="M241" s="420">
        <v>10354.06</v>
      </c>
      <c r="N241" s="420"/>
      <c r="O241" s="514"/>
      <c r="P241" s="420">
        <v>117346.02</v>
      </c>
      <c r="Q241" s="507"/>
      <c r="R241" s="426" t="s">
        <v>311</v>
      </c>
      <c r="S241" s="431" t="s">
        <v>337</v>
      </c>
      <c r="T241" s="431" t="s">
        <v>338</v>
      </c>
      <c r="U241" s="432">
        <v>2021</v>
      </c>
    </row>
    <row r="242" spans="1:21" s="274" customFormat="1" ht="76.5">
      <c r="A242" s="429" t="s">
        <v>553</v>
      </c>
      <c r="B242" s="41" t="s">
        <v>1152</v>
      </c>
      <c r="C242" s="417" t="s">
        <v>305</v>
      </c>
      <c r="D242" s="418" t="s">
        <v>920</v>
      </c>
      <c r="E242" s="418" t="s">
        <v>283</v>
      </c>
      <c r="F242" s="418" t="s">
        <v>375</v>
      </c>
      <c r="G242" s="418" t="s">
        <v>919</v>
      </c>
      <c r="H242" s="418" t="s">
        <v>248</v>
      </c>
      <c r="I242" s="418"/>
      <c r="J242" s="419"/>
      <c r="K242" s="430">
        <f t="shared" si="1"/>
        <v>208950.66999999998</v>
      </c>
      <c r="L242" s="416">
        <v>15671.35</v>
      </c>
      <c r="M242" s="416">
        <v>15671.3</v>
      </c>
      <c r="N242" s="420"/>
      <c r="O242" s="514"/>
      <c r="P242" s="420">
        <v>177608.02</v>
      </c>
      <c r="Q242" s="507"/>
      <c r="R242" s="426" t="s">
        <v>311</v>
      </c>
      <c r="S242" s="431" t="s">
        <v>337</v>
      </c>
      <c r="T242" s="431" t="s">
        <v>312</v>
      </c>
      <c r="U242" s="432">
        <v>2021</v>
      </c>
    </row>
    <row r="243" spans="1:21" s="274" customFormat="1" ht="89.25">
      <c r="A243" s="429" t="s">
        <v>554</v>
      </c>
      <c r="B243" s="41" t="s">
        <v>1157</v>
      </c>
      <c r="C243" s="417" t="s">
        <v>921</v>
      </c>
      <c r="D243" s="418" t="s">
        <v>922</v>
      </c>
      <c r="E243" s="418" t="s">
        <v>283</v>
      </c>
      <c r="F243" s="418" t="s">
        <v>376</v>
      </c>
      <c r="G243" s="433" t="s">
        <v>919</v>
      </c>
      <c r="H243" s="418" t="s">
        <v>248</v>
      </c>
      <c r="I243" s="418"/>
      <c r="J243" s="421"/>
      <c r="K243" s="430">
        <f t="shared" si="1"/>
        <v>125148.69</v>
      </c>
      <c r="L243" s="420">
        <v>9386.15</v>
      </c>
      <c r="M243" s="420">
        <v>9386.15</v>
      </c>
      <c r="N243" s="420"/>
      <c r="O243" s="514"/>
      <c r="P243" s="420">
        <v>106376.39</v>
      </c>
      <c r="Q243" s="507"/>
      <c r="R243" s="426" t="s">
        <v>782</v>
      </c>
      <c r="S243" s="431" t="s">
        <v>337</v>
      </c>
      <c r="T243" s="431" t="s">
        <v>338</v>
      </c>
      <c r="U243" s="432">
        <v>2021</v>
      </c>
    </row>
    <row r="244" spans="1:21" s="274" customFormat="1" ht="54" customHeight="1">
      <c r="A244" s="429" t="s">
        <v>555</v>
      </c>
      <c r="B244" s="41" t="s">
        <v>1153</v>
      </c>
      <c r="C244" s="417" t="s">
        <v>923</v>
      </c>
      <c r="D244" s="418" t="s">
        <v>924</v>
      </c>
      <c r="E244" s="418" t="s">
        <v>283</v>
      </c>
      <c r="F244" s="418" t="s">
        <v>380</v>
      </c>
      <c r="G244" s="418" t="s">
        <v>919</v>
      </c>
      <c r="H244" s="418" t="s">
        <v>248</v>
      </c>
      <c r="I244" s="418"/>
      <c r="J244" s="421"/>
      <c r="K244" s="430">
        <f t="shared" si="1"/>
        <v>176385.26</v>
      </c>
      <c r="L244" s="420">
        <v>13228.9</v>
      </c>
      <c r="M244" s="420">
        <v>13228.89</v>
      </c>
      <c r="N244" s="420"/>
      <c r="O244" s="514"/>
      <c r="P244" s="420">
        <v>149927.47</v>
      </c>
      <c r="Q244" s="507"/>
      <c r="R244" s="426" t="s">
        <v>311</v>
      </c>
      <c r="S244" s="431" t="s">
        <v>348</v>
      </c>
      <c r="T244" s="431" t="s">
        <v>338</v>
      </c>
      <c r="U244" s="434">
        <v>2021</v>
      </c>
    </row>
    <row r="245" spans="1:21" s="274" customFormat="1" ht="61.5" customHeight="1">
      <c r="A245" s="429" t="s">
        <v>556</v>
      </c>
      <c r="B245" s="41" t="s">
        <v>1154</v>
      </c>
      <c r="C245" s="417" t="s">
        <v>925</v>
      </c>
      <c r="D245" s="418" t="s">
        <v>367</v>
      </c>
      <c r="E245" s="418" t="s">
        <v>283</v>
      </c>
      <c r="F245" s="418" t="s">
        <v>355</v>
      </c>
      <c r="G245" s="418" t="s">
        <v>919</v>
      </c>
      <c r="H245" s="418" t="s">
        <v>248</v>
      </c>
      <c r="I245" s="418"/>
      <c r="J245" s="421"/>
      <c r="K245" s="430">
        <f t="shared" si="1"/>
        <v>199997.1655882353</v>
      </c>
      <c r="L245" s="420">
        <f>(7.5*P245)/85</f>
        <v>14999.787352941177</v>
      </c>
      <c r="M245" s="420">
        <v>14999.788235294118</v>
      </c>
      <c r="N245" s="420"/>
      <c r="O245" s="514"/>
      <c r="P245" s="420">
        <v>169997.59</v>
      </c>
      <c r="Q245" s="507"/>
      <c r="R245" s="426" t="s">
        <v>311</v>
      </c>
      <c r="S245" s="431" t="s">
        <v>348</v>
      </c>
      <c r="T245" s="431" t="s">
        <v>338</v>
      </c>
      <c r="U245" s="434">
        <v>2021</v>
      </c>
    </row>
    <row r="246" spans="1:21" s="274" customFormat="1" ht="76.5">
      <c r="A246" s="435" t="s">
        <v>557</v>
      </c>
      <c r="B246" s="600" t="s">
        <v>1155</v>
      </c>
      <c r="C246" s="436" t="s">
        <v>926</v>
      </c>
      <c r="D246" s="437" t="s">
        <v>927</v>
      </c>
      <c r="E246" s="438" t="s">
        <v>283</v>
      </c>
      <c r="F246" s="438" t="s">
        <v>388</v>
      </c>
      <c r="G246" s="438" t="s">
        <v>919</v>
      </c>
      <c r="H246" s="438" t="s">
        <v>248</v>
      </c>
      <c r="I246" s="438"/>
      <c r="J246" s="439"/>
      <c r="K246" s="440">
        <v>138418.98</v>
      </c>
      <c r="L246" s="441">
        <v>10381.43</v>
      </c>
      <c r="M246" s="441">
        <v>10381.42</v>
      </c>
      <c r="N246" s="441"/>
      <c r="O246" s="515"/>
      <c r="P246" s="441">
        <v>117656.13</v>
      </c>
      <c r="Q246" s="508"/>
      <c r="R246" s="442" t="s">
        <v>311</v>
      </c>
      <c r="S246" s="443" t="s">
        <v>337</v>
      </c>
      <c r="T246" s="443" t="s">
        <v>338</v>
      </c>
      <c r="U246" s="444">
        <v>2021</v>
      </c>
    </row>
    <row r="247" spans="1:21" ht="21.75" customHeight="1">
      <c r="A247" s="48" t="s">
        <v>210</v>
      </c>
      <c r="B247" s="730" t="s">
        <v>292</v>
      </c>
      <c r="C247" s="730"/>
      <c r="D247" s="730"/>
      <c r="E247" s="730"/>
      <c r="F247" s="730"/>
      <c r="G247" s="730"/>
      <c r="H247" s="730"/>
      <c r="I247" s="730"/>
      <c r="J247" s="731"/>
      <c r="K247" s="518"/>
      <c r="L247" s="82"/>
      <c r="M247" s="82"/>
      <c r="N247" s="82"/>
      <c r="O247" s="82"/>
      <c r="P247" s="82"/>
      <c r="Q247" s="535"/>
      <c r="R247" s="534"/>
      <c r="S247" s="51"/>
      <c r="T247" s="51"/>
      <c r="U247" s="142"/>
    </row>
    <row r="248" spans="1:21" s="274" customFormat="1" ht="65.25" customHeight="1">
      <c r="A248" s="473" t="s">
        <v>558</v>
      </c>
      <c r="B248" s="227" t="s">
        <v>1214</v>
      </c>
      <c r="C248" s="473" t="s">
        <v>949</v>
      </c>
      <c r="D248" s="227" t="s">
        <v>246</v>
      </c>
      <c r="E248" s="227" t="s">
        <v>283</v>
      </c>
      <c r="F248" s="227" t="s">
        <v>378</v>
      </c>
      <c r="G248" s="433" t="s">
        <v>51</v>
      </c>
      <c r="H248" s="227" t="s">
        <v>248</v>
      </c>
      <c r="I248" s="473"/>
      <c r="J248" s="474"/>
      <c r="K248" s="672">
        <f aca="true" t="shared" si="2" ref="K248:K254">SUM(L248:P248)</f>
        <v>205671</v>
      </c>
      <c r="L248" s="673">
        <v>12142.51</v>
      </c>
      <c r="M248" s="673">
        <v>15425.309999999998</v>
      </c>
      <c r="N248" s="673">
        <v>3283</v>
      </c>
      <c r="O248" s="673"/>
      <c r="P248" s="673">
        <v>174820.18</v>
      </c>
      <c r="Q248" s="674"/>
      <c r="R248" s="675" t="s">
        <v>895</v>
      </c>
      <c r="S248" s="676" t="s">
        <v>959</v>
      </c>
      <c r="T248" s="676" t="s">
        <v>1215</v>
      </c>
      <c r="U248" s="677" t="s">
        <v>366</v>
      </c>
    </row>
    <row r="249" spans="1:21" s="274" customFormat="1" ht="53.25" customHeight="1">
      <c r="A249" s="473" t="s">
        <v>559</v>
      </c>
      <c r="B249" s="227" t="s">
        <v>1216</v>
      </c>
      <c r="C249" s="417" t="s">
        <v>954</v>
      </c>
      <c r="D249" s="418" t="s">
        <v>833</v>
      </c>
      <c r="E249" s="418" t="s">
        <v>283</v>
      </c>
      <c r="F249" s="418" t="s">
        <v>379</v>
      </c>
      <c r="G249" s="433" t="s">
        <v>51</v>
      </c>
      <c r="H249" s="418" t="s">
        <v>248</v>
      </c>
      <c r="I249" s="418"/>
      <c r="J249" s="421"/>
      <c r="K249" s="672">
        <f t="shared" si="2"/>
        <v>126563.84</v>
      </c>
      <c r="L249" s="420">
        <v>9492.3</v>
      </c>
      <c r="M249" s="673">
        <v>9492.28</v>
      </c>
      <c r="N249" s="420"/>
      <c r="O249" s="420"/>
      <c r="P249" s="420">
        <v>107579.26</v>
      </c>
      <c r="Q249" s="664"/>
      <c r="R249" s="675" t="s">
        <v>895</v>
      </c>
      <c r="S249" s="431" t="s">
        <v>317</v>
      </c>
      <c r="T249" s="431" t="s">
        <v>340</v>
      </c>
      <c r="U249" s="678" t="s">
        <v>701</v>
      </c>
    </row>
    <row r="250" spans="1:21" s="274" customFormat="1" ht="55.5" customHeight="1">
      <c r="A250" s="473" t="s">
        <v>560</v>
      </c>
      <c r="B250" s="227" t="s">
        <v>1217</v>
      </c>
      <c r="C250" s="417" t="s">
        <v>950</v>
      </c>
      <c r="D250" s="418" t="s">
        <v>293</v>
      </c>
      <c r="E250" s="418" t="s">
        <v>283</v>
      </c>
      <c r="F250" s="418" t="s">
        <v>375</v>
      </c>
      <c r="G250" s="433" t="s">
        <v>51</v>
      </c>
      <c r="H250" s="418" t="s">
        <v>248</v>
      </c>
      <c r="I250" s="418"/>
      <c r="J250" s="421"/>
      <c r="K250" s="672">
        <f t="shared" si="2"/>
        <v>269930.21</v>
      </c>
      <c r="L250" s="673">
        <v>20244.77</v>
      </c>
      <c r="M250" s="673">
        <v>20244.77</v>
      </c>
      <c r="N250" s="673"/>
      <c r="O250" s="673"/>
      <c r="P250" s="420">
        <v>229440.67</v>
      </c>
      <c r="Q250" s="664"/>
      <c r="R250" s="675" t="s">
        <v>895</v>
      </c>
      <c r="S250" s="431" t="s">
        <v>317</v>
      </c>
      <c r="T250" s="431" t="s">
        <v>340</v>
      </c>
      <c r="U250" s="432">
        <v>2020</v>
      </c>
    </row>
    <row r="251" spans="1:21" s="274" customFormat="1" ht="63.75" customHeight="1">
      <c r="A251" s="473" t="s">
        <v>561</v>
      </c>
      <c r="B251" s="227" t="s">
        <v>1218</v>
      </c>
      <c r="C251" s="417" t="s">
        <v>951</v>
      </c>
      <c r="D251" s="418" t="s">
        <v>963</v>
      </c>
      <c r="E251" s="418" t="s">
        <v>283</v>
      </c>
      <c r="F251" s="418" t="s">
        <v>376</v>
      </c>
      <c r="G251" s="433" t="s">
        <v>51</v>
      </c>
      <c r="H251" s="418" t="s">
        <v>248</v>
      </c>
      <c r="I251" s="433"/>
      <c r="J251" s="421"/>
      <c r="K251" s="672">
        <f t="shared" si="2"/>
        <v>151452.68</v>
      </c>
      <c r="L251" s="420"/>
      <c r="M251" s="420">
        <v>11358.95</v>
      </c>
      <c r="N251" s="420"/>
      <c r="O251" s="420">
        <v>11358.95</v>
      </c>
      <c r="P251" s="420">
        <v>128734.78</v>
      </c>
      <c r="Q251" s="664"/>
      <c r="R251" s="675" t="s">
        <v>895</v>
      </c>
      <c r="S251" s="431" t="s">
        <v>318</v>
      </c>
      <c r="T251" s="431" t="s">
        <v>335</v>
      </c>
      <c r="U251" s="432">
        <v>2021</v>
      </c>
    </row>
    <row r="252" spans="1:21" s="274" customFormat="1" ht="63.75" customHeight="1">
      <c r="A252" s="473" t="s">
        <v>562</v>
      </c>
      <c r="B252" s="227" t="s">
        <v>1219</v>
      </c>
      <c r="C252" s="417" t="s">
        <v>942</v>
      </c>
      <c r="D252" s="418" t="s">
        <v>334</v>
      </c>
      <c r="E252" s="418" t="s">
        <v>283</v>
      </c>
      <c r="F252" s="418" t="s">
        <v>380</v>
      </c>
      <c r="G252" s="433" t="s">
        <v>51</v>
      </c>
      <c r="H252" s="418" t="s">
        <v>248</v>
      </c>
      <c r="I252" s="418"/>
      <c r="J252" s="421"/>
      <c r="K252" s="672">
        <f t="shared" si="2"/>
        <v>354774.24</v>
      </c>
      <c r="L252" s="420">
        <v>26608.07</v>
      </c>
      <c r="M252" s="673">
        <v>26608.07</v>
      </c>
      <c r="N252" s="420"/>
      <c r="O252" s="420"/>
      <c r="P252" s="420">
        <v>301558.1</v>
      </c>
      <c r="Q252" s="664"/>
      <c r="R252" s="675" t="s">
        <v>895</v>
      </c>
      <c r="S252" s="431" t="s">
        <v>340</v>
      </c>
      <c r="T252" s="431" t="s">
        <v>335</v>
      </c>
      <c r="U252" s="679" t="s">
        <v>366</v>
      </c>
    </row>
    <row r="253" spans="1:21" s="274" customFormat="1" ht="63.75" customHeight="1">
      <c r="A253" s="473" t="s">
        <v>563</v>
      </c>
      <c r="B253" s="227" t="s">
        <v>1220</v>
      </c>
      <c r="C253" s="417" t="s">
        <v>943</v>
      </c>
      <c r="D253" s="418" t="s">
        <v>356</v>
      </c>
      <c r="E253" s="418" t="s">
        <v>283</v>
      </c>
      <c r="F253" s="418" t="s">
        <v>355</v>
      </c>
      <c r="G253" s="433" t="s">
        <v>51</v>
      </c>
      <c r="H253" s="418" t="s">
        <v>248</v>
      </c>
      <c r="I253" s="418"/>
      <c r="J253" s="421"/>
      <c r="K253" s="672">
        <f t="shared" si="2"/>
        <v>806756.76</v>
      </c>
      <c r="L253" s="420"/>
      <c r="M253" s="673">
        <v>60506.76</v>
      </c>
      <c r="N253" s="420">
        <v>60506.76</v>
      </c>
      <c r="O253" s="420"/>
      <c r="P253" s="420">
        <v>685743.24</v>
      </c>
      <c r="Q253" s="664"/>
      <c r="R253" s="675" t="s">
        <v>895</v>
      </c>
      <c r="S253" s="431" t="s">
        <v>394</v>
      </c>
      <c r="T253" s="431" t="s">
        <v>959</v>
      </c>
      <c r="U253" s="434">
        <v>2021</v>
      </c>
    </row>
    <row r="254" spans="1:21" s="274" customFormat="1" ht="63.75" customHeight="1">
      <c r="A254" s="473" t="s">
        <v>564</v>
      </c>
      <c r="B254" s="227" t="s">
        <v>1221</v>
      </c>
      <c r="C254" s="417" t="s">
        <v>952</v>
      </c>
      <c r="D254" s="418" t="s">
        <v>961</v>
      </c>
      <c r="E254" s="418" t="s">
        <v>283</v>
      </c>
      <c r="F254" s="418" t="s">
        <v>370</v>
      </c>
      <c r="G254" s="433" t="s">
        <v>51</v>
      </c>
      <c r="H254" s="418" t="s">
        <v>248</v>
      </c>
      <c r="I254" s="418"/>
      <c r="J254" s="421"/>
      <c r="K254" s="672">
        <f t="shared" si="2"/>
        <v>229105.07</v>
      </c>
      <c r="L254" s="420">
        <v>17182.88</v>
      </c>
      <c r="M254" s="673">
        <v>17182.88</v>
      </c>
      <c r="N254" s="420"/>
      <c r="O254" s="420"/>
      <c r="P254" s="420">
        <v>194739.31</v>
      </c>
      <c r="Q254" s="664"/>
      <c r="R254" s="675" t="s">
        <v>895</v>
      </c>
      <c r="S254" s="431" t="s">
        <v>344</v>
      </c>
      <c r="T254" s="431" t="s">
        <v>394</v>
      </c>
      <c r="U254" s="432">
        <v>2020</v>
      </c>
    </row>
    <row r="255" spans="1:21" s="274" customFormat="1" ht="63.75" customHeight="1">
      <c r="A255" s="473" t="s">
        <v>565</v>
      </c>
      <c r="B255" s="25" t="s">
        <v>1158</v>
      </c>
      <c r="C255" s="473" t="s">
        <v>930</v>
      </c>
      <c r="D255" s="227" t="s">
        <v>931</v>
      </c>
      <c r="E255" s="418" t="s">
        <v>283</v>
      </c>
      <c r="F255" s="418" t="s">
        <v>378</v>
      </c>
      <c r="G255" s="475" t="s">
        <v>932</v>
      </c>
      <c r="H255" s="418" t="s">
        <v>248</v>
      </c>
      <c r="I255" s="418"/>
      <c r="J255" s="421"/>
      <c r="K255" s="430">
        <f>SUM(L255:P255)</f>
        <v>7270.6</v>
      </c>
      <c r="L255" s="680">
        <v>545.3</v>
      </c>
      <c r="M255" s="680">
        <v>545.3</v>
      </c>
      <c r="N255" s="680"/>
      <c r="O255" s="681"/>
      <c r="P255" s="680">
        <v>6180</v>
      </c>
      <c r="Q255" s="682"/>
      <c r="R255" s="683" t="s">
        <v>337</v>
      </c>
      <c r="S255" s="431" t="s">
        <v>895</v>
      </c>
      <c r="T255" s="431" t="s">
        <v>317</v>
      </c>
      <c r="U255" s="432">
        <v>2020</v>
      </c>
    </row>
    <row r="256" spans="1:21" s="274" customFormat="1" ht="63.75" customHeight="1">
      <c r="A256" s="473" t="s">
        <v>566</v>
      </c>
      <c r="B256" s="25" t="s">
        <v>1159</v>
      </c>
      <c r="C256" s="417" t="s">
        <v>934</v>
      </c>
      <c r="D256" s="418" t="s">
        <v>960</v>
      </c>
      <c r="E256" s="418" t="s">
        <v>283</v>
      </c>
      <c r="F256" s="418" t="s">
        <v>379</v>
      </c>
      <c r="G256" s="433" t="s">
        <v>932</v>
      </c>
      <c r="H256" s="424" t="s">
        <v>248</v>
      </c>
      <c r="I256" s="418"/>
      <c r="J256" s="421"/>
      <c r="K256" s="430">
        <f>SUM(L256:P256)</f>
        <v>7498.82</v>
      </c>
      <c r="L256" s="420">
        <v>562.41</v>
      </c>
      <c r="M256" s="420">
        <v>562.41</v>
      </c>
      <c r="N256" s="420"/>
      <c r="O256" s="514"/>
      <c r="P256" s="420">
        <v>6374</v>
      </c>
      <c r="Q256" s="507"/>
      <c r="R256" s="684" t="s">
        <v>337</v>
      </c>
      <c r="S256" s="431" t="s">
        <v>338</v>
      </c>
      <c r="T256" s="431" t="s">
        <v>317</v>
      </c>
      <c r="U256" s="432">
        <v>2022</v>
      </c>
    </row>
    <row r="257" spans="1:21" s="274" customFormat="1" ht="63.75" customHeight="1">
      <c r="A257" s="473" t="s">
        <v>944</v>
      </c>
      <c r="B257" s="25" t="s">
        <v>1160</v>
      </c>
      <c r="C257" s="473" t="s">
        <v>964</v>
      </c>
      <c r="D257" s="418" t="s">
        <v>965</v>
      </c>
      <c r="E257" s="418" t="s">
        <v>283</v>
      </c>
      <c r="F257" s="418" t="s">
        <v>375</v>
      </c>
      <c r="G257" s="227" t="s">
        <v>932</v>
      </c>
      <c r="H257" s="473" t="s">
        <v>248</v>
      </c>
      <c r="I257" s="473"/>
      <c r="J257" s="474"/>
      <c r="K257" s="430">
        <f>SUM(L257:P257)</f>
        <v>15223.52</v>
      </c>
      <c r="L257" s="685">
        <v>1141.76</v>
      </c>
      <c r="M257" s="685">
        <v>1141.76</v>
      </c>
      <c r="N257" s="685"/>
      <c r="O257" s="686"/>
      <c r="P257" s="685">
        <v>12940</v>
      </c>
      <c r="Q257" s="687"/>
      <c r="R257" s="684" t="s">
        <v>337</v>
      </c>
      <c r="S257" s="676" t="s">
        <v>312</v>
      </c>
      <c r="T257" s="676" t="s">
        <v>895</v>
      </c>
      <c r="U257" s="449">
        <v>2021</v>
      </c>
    </row>
    <row r="258" spans="1:21" s="274" customFormat="1" ht="63.75" customHeight="1">
      <c r="A258" s="473" t="s">
        <v>945</v>
      </c>
      <c r="B258" s="25" t="s">
        <v>1161</v>
      </c>
      <c r="C258" s="417" t="s">
        <v>935</v>
      </c>
      <c r="D258" s="418" t="s">
        <v>963</v>
      </c>
      <c r="E258" s="418" t="s">
        <v>283</v>
      </c>
      <c r="F258" s="418" t="s">
        <v>376</v>
      </c>
      <c r="G258" s="433" t="s">
        <v>932</v>
      </c>
      <c r="H258" s="418" t="s">
        <v>248</v>
      </c>
      <c r="I258" s="433"/>
      <c r="J258" s="421"/>
      <c r="K258" s="430">
        <f>SUM(L258:P258)</f>
        <v>11815.29</v>
      </c>
      <c r="L258" s="420"/>
      <c r="M258" s="420">
        <v>886.15</v>
      </c>
      <c r="N258" s="420"/>
      <c r="O258" s="514">
        <v>886.14</v>
      </c>
      <c r="P258" s="420">
        <v>10043</v>
      </c>
      <c r="Q258" s="507"/>
      <c r="R258" s="684" t="s">
        <v>337</v>
      </c>
      <c r="S258" s="431" t="s">
        <v>317</v>
      </c>
      <c r="T258" s="431" t="s">
        <v>340</v>
      </c>
      <c r="U258" s="432">
        <v>2022</v>
      </c>
    </row>
    <row r="259" spans="1:21" s="274" customFormat="1" ht="63.75" customHeight="1">
      <c r="A259" s="473" t="s">
        <v>946</v>
      </c>
      <c r="B259" s="25" t="s">
        <v>1162</v>
      </c>
      <c r="C259" s="417" t="s">
        <v>936</v>
      </c>
      <c r="D259" s="418" t="s">
        <v>334</v>
      </c>
      <c r="E259" s="418" t="s">
        <v>283</v>
      </c>
      <c r="F259" s="418" t="s">
        <v>380</v>
      </c>
      <c r="G259" s="433" t="s">
        <v>932</v>
      </c>
      <c r="H259" s="418" t="s">
        <v>248</v>
      </c>
      <c r="I259" s="418"/>
      <c r="J259" s="421"/>
      <c r="K259" s="430">
        <v>24994.12</v>
      </c>
      <c r="L259" s="420">
        <v>1874.56</v>
      </c>
      <c r="M259" s="420">
        <v>1874.56</v>
      </c>
      <c r="N259" s="420"/>
      <c r="O259" s="514"/>
      <c r="P259" s="420">
        <v>21245</v>
      </c>
      <c r="Q259" s="507"/>
      <c r="R259" s="684" t="s">
        <v>337</v>
      </c>
      <c r="S259" s="431" t="s">
        <v>312</v>
      </c>
      <c r="T259" s="431" t="s">
        <v>895</v>
      </c>
      <c r="U259" s="434">
        <v>2020</v>
      </c>
    </row>
    <row r="260" spans="1:21" s="274" customFormat="1" ht="63.75" customHeight="1">
      <c r="A260" s="473" t="s">
        <v>947</v>
      </c>
      <c r="B260" s="25" t="s">
        <v>1163</v>
      </c>
      <c r="C260" s="417" t="s">
        <v>937</v>
      </c>
      <c r="D260" s="418" t="s">
        <v>356</v>
      </c>
      <c r="E260" s="418" t="s">
        <v>283</v>
      </c>
      <c r="F260" s="418" t="s">
        <v>355</v>
      </c>
      <c r="G260" s="433" t="s">
        <v>932</v>
      </c>
      <c r="H260" s="418" t="s">
        <v>248</v>
      </c>
      <c r="I260" s="418"/>
      <c r="J260" s="421"/>
      <c r="K260" s="430">
        <f>SUM(L260:P260)</f>
        <v>27948.235294117647</v>
      </c>
      <c r="L260" s="420">
        <f>(7.5*P260)/85</f>
        <v>2096.1176470588234</v>
      </c>
      <c r="M260" s="420">
        <v>2096.1176470588234</v>
      </c>
      <c r="N260" s="420"/>
      <c r="O260" s="514"/>
      <c r="P260" s="420">
        <v>23756</v>
      </c>
      <c r="Q260" s="507"/>
      <c r="R260" s="684" t="s">
        <v>337</v>
      </c>
      <c r="S260" s="688">
        <f>EDATE(R260,4)</f>
        <v>43282</v>
      </c>
      <c r="T260" s="688">
        <f>EDATE(S260,3)</f>
        <v>43374</v>
      </c>
      <c r="U260" s="434">
        <v>2022</v>
      </c>
    </row>
    <row r="261" spans="1:21" s="274" customFormat="1" ht="63.75" customHeight="1">
      <c r="A261" s="473" t="s">
        <v>948</v>
      </c>
      <c r="B261" s="25" t="s">
        <v>1164</v>
      </c>
      <c r="C261" s="417" t="s">
        <v>938</v>
      </c>
      <c r="D261" s="418" t="s">
        <v>961</v>
      </c>
      <c r="E261" s="418" t="s">
        <v>283</v>
      </c>
      <c r="F261" s="418" t="s">
        <v>370</v>
      </c>
      <c r="G261" s="433" t="s">
        <v>932</v>
      </c>
      <c r="H261" s="418" t="s">
        <v>248</v>
      </c>
      <c r="I261" s="418"/>
      <c r="J261" s="421"/>
      <c r="K261" s="430">
        <v>17269.41</v>
      </c>
      <c r="L261" s="420">
        <v>1295.21</v>
      </c>
      <c r="M261" s="420">
        <v>1295.2</v>
      </c>
      <c r="N261" s="420"/>
      <c r="O261" s="514"/>
      <c r="P261" s="420">
        <v>14679</v>
      </c>
      <c r="Q261" s="507"/>
      <c r="R261" s="684" t="s">
        <v>337</v>
      </c>
      <c r="S261" s="431" t="s">
        <v>312</v>
      </c>
      <c r="T261" s="431" t="s">
        <v>344</v>
      </c>
      <c r="U261" s="432">
        <v>2020</v>
      </c>
    </row>
    <row r="262" spans="1:21" s="274" customFormat="1" ht="63.75" customHeight="1">
      <c r="A262" s="473" t="s">
        <v>1205</v>
      </c>
      <c r="B262" s="227" t="s">
        <v>1229</v>
      </c>
      <c r="C262" s="417" t="s">
        <v>1189</v>
      </c>
      <c r="D262" s="418" t="s">
        <v>1190</v>
      </c>
      <c r="E262" s="418" t="s">
        <v>283</v>
      </c>
      <c r="F262" s="418" t="s">
        <v>379</v>
      </c>
      <c r="G262" s="433" t="s">
        <v>51</v>
      </c>
      <c r="H262" s="418" t="s">
        <v>248</v>
      </c>
      <c r="I262" s="418"/>
      <c r="J262" s="421"/>
      <c r="K262" s="672">
        <f>SUM(L262:P262)</f>
        <v>58986.3</v>
      </c>
      <c r="L262" s="420"/>
      <c r="M262" s="673">
        <v>4423.97</v>
      </c>
      <c r="N262" s="420">
        <v>4423.98</v>
      </c>
      <c r="O262" s="420"/>
      <c r="P262" s="420">
        <v>50138.35</v>
      </c>
      <c r="Q262" s="664"/>
      <c r="R262" s="675" t="s">
        <v>895</v>
      </c>
      <c r="S262" s="431" t="s">
        <v>716</v>
      </c>
      <c r="T262" s="431" t="s">
        <v>340</v>
      </c>
      <c r="U262" s="678" t="s">
        <v>701</v>
      </c>
    </row>
    <row r="263" spans="1:21" s="274" customFormat="1" ht="63.75" customHeight="1">
      <c r="A263" s="473" t="s">
        <v>1208</v>
      </c>
      <c r="B263" s="227" t="s">
        <v>1230</v>
      </c>
      <c r="C263" s="417" t="s">
        <v>1191</v>
      </c>
      <c r="D263" s="418" t="s">
        <v>1192</v>
      </c>
      <c r="E263" s="418" t="s">
        <v>283</v>
      </c>
      <c r="F263" s="418" t="s">
        <v>379</v>
      </c>
      <c r="G263" s="433" t="s">
        <v>51</v>
      </c>
      <c r="H263" s="418" t="s">
        <v>248</v>
      </c>
      <c r="I263" s="418"/>
      <c r="J263" s="421"/>
      <c r="K263" s="672">
        <f>SUM(L263:P263)</f>
        <v>37773.19</v>
      </c>
      <c r="L263" s="420"/>
      <c r="M263" s="673">
        <v>2832.99</v>
      </c>
      <c r="N263" s="420">
        <v>2833</v>
      </c>
      <c r="O263" s="420"/>
      <c r="P263" s="420">
        <v>32107.2</v>
      </c>
      <c r="Q263" s="664"/>
      <c r="R263" s="675" t="s">
        <v>895</v>
      </c>
      <c r="S263" s="689" t="s">
        <v>716</v>
      </c>
      <c r="T263" s="689" t="s">
        <v>340</v>
      </c>
      <c r="U263" s="678" t="s">
        <v>701</v>
      </c>
    </row>
    <row r="264" spans="1:21" s="274" customFormat="1" ht="63.75" customHeight="1">
      <c r="A264" s="473" t="s">
        <v>1211</v>
      </c>
      <c r="B264" s="227" t="s">
        <v>1231</v>
      </c>
      <c r="C264" s="417" t="s">
        <v>1193</v>
      </c>
      <c r="D264" s="418" t="s">
        <v>1194</v>
      </c>
      <c r="E264" s="418" t="s">
        <v>283</v>
      </c>
      <c r="F264" s="418" t="s">
        <v>1195</v>
      </c>
      <c r="G264" s="433" t="s">
        <v>51</v>
      </c>
      <c r="H264" s="418" t="s">
        <v>248</v>
      </c>
      <c r="I264" s="418"/>
      <c r="J264" s="421"/>
      <c r="K264" s="672">
        <f>SUM(L264:P264)</f>
        <v>12420.279999999999</v>
      </c>
      <c r="L264" s="420"/>
      <c r="M264" s="420">
        <v>931.52</v>
      </c>
      <c r="N264" s="420">
        <v>931.52</v>
      </c>
      <c r="O264" s="420"/>
      <c r="P264" s="420">
        <v>10557.24</v>
      </c>
      <c r="Q264" s="664"/>
      <c r="R264" s="675" t="s">
        <v>895</v>
      </c>
      <c r="S264" s="431" t="s">
        <v>318</v>
      </c>
      <c r="T264" s="431" t="s">
        <v>335</v>
      </c>
      <c r="U264" s="432">
        <v>2021</v>
      </c>
    </row>
    <row r="265" spans="1:21" s="274" customFormat="1" ht="63.75" customHeight="1">
      <c r="A265" s="473" t="s">
        <v>1222</v>
      </c>
      <c r="B265" s="227" t="s">
        <v>1232</v>
      </c>
      <c r="C265" s="417" t="s">
        <v>1196</v>
      </c>
      <c r="D265" s="418" t="s">
        <v>1197</v>
      </c>
      <c r="E265" s="418" t="s">
        <v>283</v>
      </c>
      <c r="F265" s="418" t="s">
        <v>355</v>
      </c>
      <c r="G265" s="433" t="s">
        <v>51</v>
      </c>
      <c r="H265" s="418" t="s">
        <v>248</v>
      </c>
      <c r="I265" s="418"/>
      <c r="J265" s="421"/>
      <c r="K265" s="672">
        <f aca="true" t="shared" si="3" ref="K265:K271">SUM(L265:P265)</f>
        <v>32834.68</v>
      </c>
      <c r="L265" s="420"/>
      <c r="M265" s="673">
        <v>2462.6</v>
      </c>
      <c r="N265" s="420">
        <v>2462.6</v>
      </c>
      <c r="O265" s="420"/>
      <c r="P265" s="420">
        <v>27909.48</v>
      </c>
      <c r="Q265" s="664"/>
      <c r="R265" s="675" t="s">
        <v>895</v>
      </c>
      <c r="S265" s="431" t="s">
        <v>317</v>
      </c>
      <c r="T265" s="431" t="s">
        <v>340</v>
      </c>
      <c r="U265" s="434">
        <v>2020</v>
      </c>
    </row>
    <row r="266" spans="1:21" s="274" customFormat="1" ht="63.75" customHeight="1">
      <c r="A266" s="473" t="s">
        <v>1223</v>
      </c>
      <c r="B266" s="227" t="s">
        <v>1233</v>
      </c>
      <c r="C266" s="417" t="s">
        <v>1199</v>
      </c>
      <c r="D266" s="418" t="s">
        <v>1200</v>
      </c>
      <c r="E266" s="418" t="s">
        <v>283</v>
      </c>
      <c r="F266" s="418" t="s">
        <v>355</v>
      </c>
      <c r="G266" s="433" t="s">
        <v>51</v>
      </c>
      <c r="H266" s="418" t="s">
        <v>248</v>
      </c>
      <c r="I266" s="418"/>
      <c r="J266" s="421"/>
      <c r="K266" s="672">
        <f t="shared" si="3"/>
        <v>39468.049999999996</v>
      </c>
      <c r="L266" s="420"/>
      <c r="M266" s="673">
        <v>2960.1</v>
      </c>
      <c r="N266" s="420">
        <v>2960.1</v>
      </c>
      <c r="O266" s="420"/>
      <c r="P266" s="420">
        <v>33547.85</v>
      </c>
      <c r="Q266" s="664"/>
      <c r="R266" s="675" t="s">
        <v>895</v>
      </c>
      <c r="S266" s="431" t="s">
        <v>344</v>
      </c>
      <c r="T266" s="431" t="s">
        <v>394</v>
      </c>
      <c r="U266" s="434">
        <v>2020</v>
      </c>
    </row>
    <row r="267" spans="1:21" s="274" customFormat="1" ht="63.75" customHeight="1">
      <c r="A267" s="473" t="s">
        <v>1224</v>
      </c>
      <c r="B267" s="227" t="s">
        <v>1234</v>
      </c>
      <c r="C267" s="417" t="s">
        <v>1201</v>
      </c>
      <c r="D267" s="690" t="s">
        <v>1202</v>
      </c>
      <c r="E267" s="418" t="s">
        <v>283</v>
      </c>
      <c r="F267" s="418" t="s">
        <v>355</v>
      </c>
      <c r="G267" s="433" t="s">
        <v>51</v>
      </c>
      <c r="H267" s="418" t="s">
        <v>248</v>
      </c>
      <c r="I267" s="418"/>
      <c r="J267" s="421"/>
      <c r="K267" s="672">
        <f t="shared" si="3"/>
        <v>65470.02</v>
      </c>
      <c r="L267" s="420"/>
      <c r="M267" s="673">
        <v>4910.25</v>
      </c>
      <c r="N267" s="420">
        <v>4910.25</v>
      </c>
      <c r="O267" s="420"/>
      <c r="P267" s="420">
        <v>55649.52</v>
      </c>
      <c r="Q267" s="664"/>
      <c r="R267" s="675" t="s">
        <v>895</v>
      </c>
      <c r="S267" s="431" t="s">
        <v>317</v>
      </c>
      <c r="T267" s="431" t="s">
        <v>340</v>
      </c>
      <c r="U267" s="434">
        <v>2020</v>
      </c>
    </row>
    <row r="268" spans="1:21" s="274" customFormat="1" ht="63.75" customHeight="1">
      <c r="A268" s="473" t="s">
        <v>1225</v>
      </c>
      <c r="B268" s="227" t="s">
        <v>1235</v>
      </c>
      <c r="C268" s="417" t="s">
        <v>1203</v>
      </c>
      <c r="D268" s="690" t="s">
        <v>1204</v>
      </c>
      <c r="E268" s="418" t="s">
        <v>283</v>
      </c>
      <c r="F268" s="418" t="s">
        <v>355</v>
      </c>
      <c r="G268" s="433" t="s">
        <v>51</v>
      </c>
      <c r="H268" s="418" t="s">
        <v>248</v>
      </c>
      <c r="I268" s="418"/>
      <c r="J268" s="421"/>
      <c r="K268" s="672">
        <f t="shared" si="3"/>
        <v>66477.76</v>
      </c>
      <c r="L268" s="420"/>
      <c r="M268" s="673">
        <v>4985.83</v>
      </c>
      <c r="N268" s="420">
        <v>4985.83</v>
      </c>
      <c r="O268" s="420"/>
      <c r="P268" s="420">
        <v>56506.1</v>
      </c>
      <c r="Q268" s="664"/>
      <c r="R268" s="675" t="s">
        <v>895</v>
      </c>
      <c r="S268" s="431" t="s">
        <v>716</v>
      </c>
      <c r="T268" s="431" t="s">
        <v>318</v>
      </c>
      <c r="U268" s="434">
        <v>2020</v>
      </c>
    </row>
    <row r="269" spans="1:21" s="274" customFormat="1" ht="63.75" customHeight="1">
      <c r="A269" s="473" t="s">
        <v>1226</v>
      </c>
      <c r="B269" s="227" t="s">
        <v>1236</v>
      </c>
      <c r="C269" s="417" t="s">
        <v>1206</v>
      </c>
      <c r="D269" s="690" t="s">
        <v>1207</v>
      </c>
      <c r="E269" s="418" t="s">
        <v>283</v>
      </c>
      <c r="F269" s="418" t="s">
        <v>355</v>
      </c>
      <c r="G269" s="433" t="s">
        <v>51</v>
      </c>
      <c r="H269" s="418" t="s">
        <v>248</v>
      </c>
      <c r="I269" s="418"/>
      <c r="J269" s="421"/>
      <c r="K269" s="672">
        <f t="shared" si="3"/>
        <v>92092.14000000001</v>
      </c>
      <c r="L269" s="420"/>
      <c r="M269" s="673">
        <v>6906.91</v>
      </c>
      <c r="N269" s="420">
        <v>6906.91</v>
      </c>
      <c r="O269" s="420"/>
      <c r="P269" s="420">
        <v>78278.32</v>
      </c>
      <c r="Q269" s="664"/>
      <c r="R269" s="675" t="s">
        <v>895</v>
      </c>
      <c r="S269" s="431" t="s">
        <v>716</v>
      </c>
      <c r="T269" s="431" t="s">
        <v>959</v>
      </c>
      <c r="U269" s="434">
        <v>2020</v>
      </c>
    </row>
    <row r="270" spans="1:21" s="274" customFormat="1" ht="63.75" customHeight="1">
      <c r="A270" s="473" t="s">
        <v>1227</v>
      </c>
      <c r="B270" s="227" t="s">
        <v>1237</v>
      </c>
      <c r="C270" s="417" t="s">
        <v>1209</v>
      </c>
      <c r="D270" s="690" t="s">
        <v>1210</v>
      </c>
      <c r="E270" s="418" t="s">
        <v>283</v>
      </c>
      <c r="F270" s="418" t="s">
        <v>355</v>
      </c>
      <c r="G270" s="433" t="s">
        <v>51</v>
      </c>
      <c r="H270" s="418" t="s">
        <v>248</v>
      </c>
      <c r="I270" s="418"/>
      <c r="J270" s="421"/>
      <c r="K270" s="672">
        <f t="shared" si="3"/>
        <v>58969.52</v>
      </c>
      <c r="L270" s="420"/>
      <c r="M270" s="673">
        <v>4422.71</v>
      </c>
      <c r="N270" s="420">
        <v>4422.71</v>
      </c>
      <c r="O270" s="420"/>
      <c r="P270" s="420">
        <v>50124.1</v>
      </c>
      <c r="Q270" s="664"/>
      <c r="R270" s="675" t="s">
        <v>895</v>
      </c>
      <c r="S270" s="431" t="s">
        <v>716</v>
      </c>
      <c r="T270" s="431" t="s">
        <v>959</v>
      </c>
      <c r="U270" s="434">
        <v>2020</v>
      </c>
    </row>
    <row r="271" spans="1:21" s="274" customFormat="1" ht="63.75" customHeight="1">
      <c r="A271" s="473" t="s">
        <v>1228</v>
      </c>
      <c r="B271" s="227" t="s">
        <v>1238</v>
      </c>
      <c r="C271" s="417" t="s">
        <v>1212</v>
      </c>
      <c r="D271" s="690" t="s">
        <v>1213</v>
      </c>
      <c r="E271" s="418" t="s">
        <v>283</v>
      </c>
      <c r="F271" s="418" t="s">
        <v>355</v>
      </c>
      <c r="G271" s="433" t="s">
        <v>51</v>
      </c>
      <c r="H271" s="418" t="s">
        <v>248</v>
      </c>
      <c r="I271" s="418"/>
      <c r="J271" s="421"/>
      <c r="K271" s="672">
        <f t="shared" si="3"/>
        <v>90375.64</v>
      </c>
      <c r="L271" s="420"/>
      <c r="M271" s="673">
        <v>6778.17</v>
      </c>
      <c r="N271" s="420">
        <v>6778.17</v>
      </c>
      <c r="O271" s="420"/>
      <c r="P271" s="420">
        <v>76819.3</v>
      </c>
      <c r="Q271" s="664"/>
      <c r="R271" s="675" t="s">
        <v>895</v>
      </c>
      <c r="S271" s="431" t="s">
        <v>317</v>
      </c>
      <c r="T271" s="431" t="s">
        <v>340</v>
      </c>
      <c r="U271" s="434">
        <v>2020</v>
      </c>
    </row>
    <row r="272" spans="1:21" ht="21" customHeight="1">
      <c r="A272" s="107" t="s">
        <v>217</v>
      </c>
      <c r="B272" s="724" t="s">
        <v>215</v>
      </c>
      <c r="C272" s="725"/>
      <c r="D272" s="725"/>
      <c r="E272" s="725"/>
      <c r="F272" s="725"/>
      <c r="G272" s="725"/>
      <c r="H272" s="725"/>
      <c r="I272" s="725"/>
      <c r="J272" s="726"/>
      <c r="K272" s="133"/>
      <c r="L272" s="134"/>
      <c r="M272" s="134"/>
      <c r="N272" s="134"/>
      <c r="O272" s="135"/>
      <c r="P272" s="134"/>
      <c r="Q272" s="487"/>
      <c r="R272" s="121"/>
      <c r="S272" s="108"/>
      <c r="T272" s="108"/>
      <c r="U272" s="136"/>
    </row>
    <row r="273" spans="1:21" ht="21.75" customHeight="1">
      <c r="A273" s="47" t="s">
        <v>222</v>
      </c>
      <c r="B273" s="715" t="s">
        <v>218</v>
      </c>
      <c r="C273" s="716"/>
      <c r="D273" s="716"/>
      <c r="E273" s="716"/>
      <c r="F273" s="716"/>
      <c r="G273" s="716"/>
      <c r="H273" s="716"/>
      <c r="I273" s="716"/>
      <c r="J273" s="717"/>
      <c r="K273" s="137"/>
      <c r="L273" s="81"/>
      <c r="M273" s="81"/>
      <c r="N273" s="81"/>
      <c r="O273" s="138"/>
      <c r="P273" s="81"/>
      <c r="Q273" s="488"/>
      <c r="R273" s="122"/>
      <c r="S273" s="56"/>
      <c r="T273" s="56"/>
      <c r="U273" s="139"/>
    </row>
    <row r="274" spans="1:21" ht="23.25" customHeight="1">
      <c r="A274" s="48" t="s">
        <v>224</v>
      </c>
      <c r="B274" s="718" t="s">
        <v>220</v>
      </c>
      <c r="C274" s="719"/>
      <c r="D274" s="719"/>
      <c r="E274" s="719"/>
      <c r="F274" s="719"/>
      <c r="G274" s="719"/>
      <c r="H274" s="719"/>
      <c r="I274" s="719"/>
      <c r="J274" s="720"/>
      <c r="K274" s="140"/>
      <c r="L274" s="82"/>
      <c r="M274" s="82"/>
      <c r="N274" s="82"/>
      <c r="O274" s="141"/>
      <c r="P274" s="82"/>
      <c r="Q274" s="489"/>
      <c r="R274" s="123"/>
      <c r="S274" s="51"/>
      <c r="T274" s="51"/>
      <c r="U274" s="142"/>
    </row>
    <row r="275" spans="1:21" s="59" customFormat="1" ht="38.25" customHeight="1">
      <c r="A275" s="50" t="s">
        <v>567</v>
      </c>
      <c r="B275" s="601" t="s">
        <v>1165</v>
      </c>
      <c r="C275" s="26" t="s">
        <v>900</v>
      </c>
      <c r="D275" s="31" t="s">
        <v>293</v>
      </c>
      <c r="E275" s="31" t="s">
        <v>267</v>
      </c>
      <c r="F275" s="31" t="s">
        <v>375</v>
      </c>
      <c r="G275" s="31" t="s">
        <v>901</v>
      </c>
      <c r="H275" s="31" t="s">
        <v>248</v>
      </c>
      <c r="I275" s="31"/>
      <c r="J275" s="272"/>
      <c r="K275" s="44">
        <f>P275+L275</f>
        <v>370000</v>
      </c>
      <c r="L275" s="28">
        <v>55500</v>
      </c>
      <c r="M275" s="28"/>
      <c r="N275" s="28"/>
      <c r="O275" s="83"/>
      <c r="P275" s="28">
        <v>314500</v>
      </c>
      <c r="Q275" s="490"/>
      <c r="R275" s="29" t="s">
        <v>307</v>
      </c>
      <c r="S275" s="30" t="s">
        <v>782</v>
      </c>
      <c r="T275" s="30" t="s">
        <v>312</v>
      </c>
      <c r="U275" s="210">
        <v>2021</v>
      </c>
    </row>
    <row r="276" spans="1:21" s="59" customFormat="1" ht="57" customHeight="1">
      <c r="A276" s="60" t="s">
        <v>568</v>
      </c>
      <c r="B276" s="41" t="s">
        <v>1166</v>
      </c>
      <c r="C276" s="275" t="s">
        <v>904</v>
      </c>
      <c r="D276" s="41" t="s">
        <v>356</v>
      </c>
      <c r="E276" s="31" t="s">
        <v>267</v>
      </c>
      <c r="F276" s="269" t="s">
        <v>355</v>
      </c>
      <c r="G276" s="31" t="s">
        <v>905</v>
      </c>
      <c r="H276" s="269" t="s">
        <v>248</v>
      </c>
      <c r="I276" s="269"/>
      <c r="J276" s="270"/>
      <c r="K276" s="276">
        <v>600000</v>
      </c>
      <c r="L276" s="277">
        <v>90000</v>
      </c>
      <c r="M276" s="277"/>
      <c r="N276" s="277"/>
      <c r="O276" s="516"/>
      <c r="P276" s="520">
        <v>510000</v>
      </c>
      <c r="Q276" s="509"/>
      <c r="R276" s="278" t="s">
        <v>307</v>
      </c>
      <c r="S276" s="279" t="s">
        <v>337</v>
      </c>
      <c r="T276" s="279" t="s">
        <v>338</v>
      </c>
      <c r="U276" s="280">
        <v>2021</v>
      </c>
    </row>
    <row r="277" spans="1:21" s="59" customFormat="1" ht="41.25" customHeight="1">
      <c r="A277" s="50" t="s">
        <v>569</v>
      </c>
      <c r="B277" s="41" t="s">
        <v>1167</v>
      </c>
      <c r="C277" s="275" t="s">
        <v>908</v>
      </c>
      <c r="D277" s="41" t="s">
        <v>356</v>
      </c>
      <c r="E277" s="31" t="s">
        <v>267</v>
      </c>
      <c r="F277" s="269" t="s">
        <v>355</v>
      </c>
      <c r="G277" s="31" t="s">
        <v>905</v>
      </c>
      <c r="H277" s="269" t="s">
        <v>248</v>
      </c>
      <c r="I277" s="271"/>
      <c r="J277" s="270"/>
      <c r="K277" s="276">
        <v>80000</v>
      </c>
      <c r="L277" s="281">
        <v>12000</v>
      </c>
      <c r="M277" s="281"/>
      <c r="N277" s="281"/>
      <c r="O277" s="517"/>
      <c r="P277" s="520">
        <v>68000</v>
      </c>
      <c r="Q277" s="509"/>
      <c r="R277" s="278" t="s">
        <v>307</v>
      </c>
      <c r="S277" s="282" t="s">
        <v>337</v>
      </c>
      <c r="T277" s="282" t="s">
        <v>338</v>
      </c>
      <c r="U277" s="280">
        <v>2021</v>
      </c>
    </row>
    <row r="278" spans="1:21" s="59" customFormat="1" ht="41.25" customHeight="1">
      <c r="A278" s="60" t="s">
        <v>909</v>
      </c>
      <c r="B278" s="41" t="s">
        <v>1168</v>
      </c>
      <c r="C278" s="275" t="s">
        <v>910</v>
      </c>
      <c r="D278" s="41" t="s">
        <v>356</v>
      </c>
      <c r="E278" s="31" t="s">
        <v>267</v>
      </c>
      <c r="F278" s="269" t="s">
        <v>355</v>
      </c>
      <c r="G278" s="31" t="s">
        <v>905</v>
      </c>
      <c r="H278" s="269" t="s">
        <v>248</v>
      </c>
      <c r="I278" s="271"/>
      <c r="J278" s="270"/>
      <c r="K278" s="276">
        <v>300000</v>
      </c>
      <c r="L278" s="281">
        <v>45000</v>
      </c>
      <c r="M278" s="281"/>
      <c r="N278" s="281"/>
      <c r="O278" s="517"/>
      <c r="P278" s="520">
        <v>255000</v>
      </c>
      <c r="Q278" s="509"/>
      <c r="R278" s="278" t="s">
        <v>340</v>
      </c>
      <c r="S278" s="282" t="s">
        <v>335</v>
      </c>
      <c r="T278" s="282" t="s">
        <v>350</v>
      </c>
      <c r="U278" s="280">
        <v>2021</v>
      </c>
    </row>
    <row r="279" spans="1:21" ht="24.75" customHeight="1">
      <c r="A279" s="48" t="s">
        <v>225</v>
      </c>
      <c r="B279" s="721" t="s">
        <v>221</v>
      </c>
      <c r="C279" s="722"/>
      <c r="D279" s="722"/>
      <c r="E279" s="722"/>
      <c r="F279" s="722"/>
      <c r="G279" s="722"/>
      <c r="H279" s="722"/>
      <c r="I279" s="722"/>
      <c r="J279" s="723"/>
      <c r="K279" s="140"/>
      <c r="L279" s="82"/>
      <c r="M279" s="82"/>
      <c r="N279" s="82"/>
      <c r="O279" s="141"/>
      <c r="P279" s="82"/>
      <c r="Q279" s="489"/>
      <c r="R279" s="123"/>
      <c r="S279" s="51"/>
      <c r="T279" s="51"/>
      <c r="U279" s="142"/>
    </row>
    <row r="280" spans="1:21" ht="28.5" customHeight="1">
      <c r="A280" s="71"/>
      <c r="B280" s="483"/>
      <c r="C280" s="7"/>
      <c r="D280" s="11"/>
      <c r="E280" s="11"/>
      <c r="F280" s="11"/>
      <c r="G280" s="11"/>
      <c r="H280" s="11"/>
      <c r="I280" s="11"/>
      <c r="J280" s="73"/>
      <c r="K280" s="129"/>
      <c r="L280" s="130"/>
      <c r="M280" s="130"/>
      <c r="N280" s="130"/>
      <c r="O280" s="131"/>
      <c r="P280" s="130"/>
      <c r="Q280" s="486"/>
      <c r="R280" s="132"/>
      <c r="S280" s="11"/>
      <c r="T280" s="11"/>
      <c r="U280" s="72"/>
    </row>
    <row r="281" spans="1:21" ht="18.75" customHeight="1">
      <c r="A281" s="47" t="s">
        <v>223</v>
      </c>
      <c r="B281" s="715" t="s">
        <v>219</v>
      </c>
      <c r="C281" s="716"/>
      <c r="D281" s="716"/>
      <c r="E281" s="716"/>
      <c r="F281" s="716"/>
      <c r="G281" s="716"/>
      <c r="H281" s="716"/>
      <c r="I281" s="716"/>
      <c r="J281" s="717"/>
      <c r="K281" s="137"/>
      <c r="L281" s="81"/>
      <c r="M281" s="81"/>
      <c r="N281" s="81"/>
      <c r="O281" s="138"/>
      <c r="P281" s="81"/>
      <c r="Q281" s="488"/>
      <c r="R281" s="122"/>
      <c r="S281" s="56"/>
      <c r="T281" s="56"/>
      <c r="U281" s="139"/>
    </row>
    <row r="282" spans="1:21" ht="21.75" customHeight="1">
      <c r="A282" s="48" t="s">
        <v>227</v>
      </c>
      <c r="B282" s="718" t="s">
        <v>226</v>
      </c>
      <c r="C282" s="719"/>
      <c r="D282" s="719"/>
      <c r="E282" s="719"/>
      <c r="F282" s="719"/>
      <c r="G282" s="719"/>
      <c r="H282" s="719"/>
      <c r="I282" s="719"/>
      <c r="J282" s="720"/>
      <c r="K282" s="140"/>
      <c r="L282" s="82"/>
      <c r="M282" s="82"/>
      <c r="N282" s="82"/>
      <c r="O282" s="141"/>
      <c r="P282" s="82"/>
      <c r="Q282" s="489"/>
      <c r="R282" s="123"/>
      <c r="S282" s="51"/>
      <c r="T282" s="51"/>
      <c r="U282" s="142"/>
    </row>
    <row r="283" spans="1:21" ht="28.5" customHeight="1">
      <c r="A283" s="71"/>
      <c r="B283" s="483"/>
      <c r="C283" s="7"/>
      <c r="D283" s="11"/>
      <c r="E283" s="11"/>
      <c r="F283" s="11"/>
      <c r="G283" s="11"/>
      <c r="H283" s="11"/>
      <c r="I283" s="11"/>
      <c r="J283" s="73"/>
      <c r="K283" s="129"/>
      <c r="L283" s="130"/>
      <c r="M283" s="130"/>
      <c r="N283" s="130"/>
      <c r="O283" s="131"/>
      <c r="P283" s="130"/>
      <c r="Q283" s="486"/>
      <c r="R283" s="132"/>
      <c r="S283" s="11"/>
      <c r="T283" s="11"/>
      <c r="U283" s="72"/>
    </row>
    <row r="284" spans="1:21" ht="21.75" customHeight="1">
      <c r="A284" s="107" t="s">
        <v>228</v>
      </c>
      <c r="B284" s="724" t="s">
        <v>240</v>
      </c>
      <c r="C284" s="725"/>
      <c r="D284" s="725"/>
      <c r="E284" s="725"/>
      <c r="F284" s="725"/>
      <c r="G284" s="725"/>
      <c r="H284" s="725"/>
      <c r="I284" s="725"/>
      <c r="J284" s="726"/>
      <c r="K284" s="133"/>
      <c r="L284" s="134"/>
      <c r="M284" s="134"/>
      <c r="N284" s="134"/>
      <c r="O284" s="135"/>
      <c r="P284" s="134"/>
      <c r="Q284" s="487"/>
      <c r="R284" s="121"/>
      <c r="S284" s="108"/>
      <c r="T284" s="108"/>
      <c r="U284" s="136"/>
    </row>
    <row r="285" spans="1:21" ht="18.75" customHeight="1">
      <c r="A285" s="47" t="s">
        <v>230</v>
      </c>
      <c r="B285" s="715" t="s">
        <v>229</v>
      </c>
      <c r="C285" s="716"/>
      <c r="D285" s="716"/>
      <c r="E285" s="716"/>
      <c r="F285" s="716"/>
      <c r="G285" s="716"/>
      <c r="H285" s="716"/>
      <c r="I285" s="716"/>
      <c r="J285" s="717"/>
      <c r="K285" s="137"/>
      <c r="L285" s="81"/>
      <c r="M285" s="81"/>
      <c r="N285" s="81"/>
      <c r="O285" s="138"/>
      <c r="P285" s="81"/>
      <c r="Q285" s="488"/>
      <c r="R285" s="122"/>
      <c r="S285" s="56"/>
      <c r="T285" s="56"/>
      <c r="U285" s="139"/>
    </row>
    <row r="286" spans="1:21" ht="20.25" customHeight="1">
      <c r="A286" s="48" t="s">
        <v>242</v>
      </c>
      <c r="B286" s="718" t="s">
        <v>231</v>
      </c>
      <c r="C286" s="719"/>
      <c r="D286" s="719"/>
      <c r="E286" s="719"/>
      <c r="F286" s="719"/>
      <c r="G286" s="719"/>
      <c r="H286" s="719"/>
      <c r="I286" s="719"/>
      <c r="J286" s="720"/>
      <c r="K286" s="140"/>
      <c r="L286" s="82"/>
      <c r="M286" s="82"/>
      <c r="N286" s="82"/>
      <c r="O286" s="141"/>
      <c r="P286" s="82"/>
      <c r="Q286" s="489"/>
      <c r="R286" s="123"/>
      <c r="S286" s="51"/>
      <c r="T286" s="51"/>
      <c r="U286" s="142"/>
    </row>
    <row r="287" spans="1:21" s="274" customFormat="1" ht="53.25" customHeight="1">
      <c r="A287" s="54" t="s">
        <v>570</v>
      </c>
      <c r="B287" s="591" t="s">
        <v>1169</v>
      </c>
      <c r="C287" s="195" t="s">
        <v>911</v>
      </c>
      <c r="D287" s="196" t="s">
        <v>246</v>
      </c>
      <c r="E287" s="196" t="s">
        <v>267</v>
      </c>
      <c r="F287" s="196" t="s">
        <v>378</v>
      </c>
      <c r="G287" s="196" t="s">
        <v>901</v>
      </c>
      <c r="H287" s="196" t="s">
        <v>248</v>
      </c>
      <c r="I287" s="196"/>
      <c r="J287" s="273"/>
      <c r="K287" s="181">
        <f>SUM(L287:P287)</f>
        <v>166714.12</v>
      </c>
      <c r="L287" s="198">
        <v>25007.12</v>
      </c>
      <c r="M287" s="198"/>
      <c r="N287" s="198"/>
      <c r="O287" s="182"/>
      <c r="P287" s="198">
        <v>141707</v>
      </c>
      <c r="Q287" s="495"/>
      <c r="R287" s="183" t="s">
        <v>307</v>
      </c>
      <c r="S287" s="184" t="s">
        <v>348</v>
      </c>
      <c r="T287" s="184" t="s">
        <v>895</v>
      </c>
      <c r="U287" s="192">
        <v>2021</v>
      </c>
    </row>
    <row r="288" spans="1:21" ht="17.25" customHeight="1">
      <c r="A288" s="47" t="s">
        <v>233</v>
      </c>
      <c r="B288" s="715" t="s">
        <v>232</v>
      </c>
      <c r="C288" s="716"/>
      <c r="D288" s="716"/>
      <c r="E288" s="716"/>
      <c r="F288" s="716"/>
      <c r="G288" s="716"/>
      <c r="H288" s="716"/>
      <c r="I288" s="716"/>
      <c r="J288" s="717"/>
      <c r="K288" s="137"/>
      <c r="L288" s="81"/>
      <c r="M288" s="81"/>
      <c r="N288" s="81"/>
      <c r="O288" s="138"/>
      <c r="P288" s="81"/>
      <c r="Q288" s="488"/>
      <c r="R288" s="122"/>
      <c r="S288" s="56"/>
      <c r="T288" s="56"/>
      <c r="U288" s="139"/>
    </row>
    <row r="289" spans="1:21" ht="20.25" customHeight="1">
      <c r="A289" s="48" t="s">
        <v>234</v>
      </c>
      <c r="B289" s="718" t="s">
        <v>236</v>
      </c>
      <c r="C289" s="719"/>
      <c r="D289" s="719"/>
      <c r="E289" s="719"/>
      <c r="F289" s="719"/>
      <c r="G289" s="719"/>
      <c r="H289" s="719"/>
      <c r="I289" s="719"/>
      <c r="J289" s="720"/>
      <c r="K289" s="140"/>
      <c r="L289" s="82"/>
      <c r="M289" s="82"/>
      <c r="N289" s="82"/>
      <c r="O289" s="141"/>
      <c r="P289" s="82"/>
      <c r="Q289" s="489"/>
      <c r="R289" s="123"/>
      <c r="S289" s="51"/>
      <c r="T289" s="51"/>
      <c r="U289" s="142"/>
    </row>
    <row r="290" spans="1:21" ht="30" customHeight="1">
      <c r="A290" s="71"/>
      <c r="B290" s="483"/>
      <c r="C290" s="7"/>
      <c r="D290" s="11"/>
      <c r="E290" s="11"/>
      <c r="F290" s="11"/>
      <c r="G290" s="11"/>
      <c r="H290" s="11"/>
      <c r="I290" s="11"/>
      <c r="J290" s="73"/>
      <c r="K290" s="129"/>
      <c r="L290" s="130"/>
      <c r="M290" s="130"/>
      <c r="N290" s="130"/>
      <c r="O290" s="131"/>
      <c r="P290" s="130"/>
      <c r="Q290" s="486"/>
      <c r="R290" s="132"/>
      <c r="S290" s="11"/>
      <c r="T290" s="11"/>
      <c r="U290" s="72"/>
    </row>
    <row r="291" spans="1:21" ht="23.25" customHeight="1">
      <c r="A291" s="47" t="s">
        <v>235</v>
      </c>
      <c r="B291" s="715" t="s">
        <v>237</v>
      </c>
      <c r="C291" s="716"/>
      <c r="D291" s="716"/>
      <c r="E291" s="716"/>
      <c r="F291" s="716"/>
      <c r="G291" s="716"/>
      <c r="H291" s="716"/>
      <c r="I291" s="716"/>
      <c r="J291" s="717"/>
      <c r="K291" s="137"/>
      <c r="L291" s="81"/>
      <c r="M291" s="81"/>
      <c r="N291" s="81"/>
      <c r="O291" s="138"/>
      <c r="P291" s="81"/>
      <c r="Q291" s="488"/>
      <c r="R291" s="122"/>
      <c r="S291" s="56"/>
      <c r="T291" s="56"/>
      <c r="U291" s="139"/>
    </row>
    <row r="292" spans="1:21" ht="29.25" customHeight="1">
      <c r="A292" s="48" t="s">
        <v>239</v>
      </c>
      <c r="B292" s="718" t="s">
        <v>238</v>
      </c>
      <c r="C292" s="719"/>
      <c r="D292" s="719"/>
      <c r="E292" s="719"/>
      <c r="F292" s="719"/>
      <c r="G292" s="719"/>
      <c r="H292" s="719"/>
      <c r="I292" s="719"/>
      <c r="J292" s="720"/>
      <c r="K292" s="140"/>
      <c r="L292" s="82"/>
      <c r="M292" s="82"/>
      <c r="N292" s="82"/>
      <c r="O292" s="141"/>
      <c r="P292" s="82"/>
      <c r="Q292" s="489"/>
      <c r="R292" s="123"/>
      <c r="S292" s="51"/>
      <c r="T292" s="51"/>
      <c r="U292" s="142"/>
    </row>
    <row r="293" spans="1:21" ht="32.25" customHeight="1" thickBot="1">
      <c r="A293" s="146"/>
      <c r="B293" s="485"/>
      <c r="C293" s="147"/>
      <c r="D293" s="148"/>
      <c r="E293" s="148"/>
      <c r="F293" s="148"/>
      <c r="G293" s="148"/>
      <c r="H293" s="148"/>
      <c r="I293" s="148"/>
      <c r="J293" s="149"/>
      <c r="K293" s="150"/>
      <c r="L293" s="151"/>
      <c r="M293" s="151"/>
      <c r="N293" s="151"/>
      <c r="O293" s="151"/>
      <c r="P293" s="152"/>
      <c r="Q293" s="510"/>
      <c r="R293" s="153"/>
      <c r="S293" s="148"/>
      <c r="T293" s="148"/>
      <c r="U293" s="154"/>
    </row>
    <row r="294" spans="1:22" ht="18.75" customHeight="1">
      <c r="A294" s="602" t="s">
        <v>1170</v>
      </c>
      <c r="B294" s="603"/>
      <c r="C294" s="604"/>
      <c r="D294" s="604"/>
      <c r="E294" s="604"/>
      <c r="F294" s="604"/>
      <c r="G294" s="604"/>
      <c r="H294" s="604"/>
      <c r="I294" s="604"/>
      <c r="J294" s="604"/>
      <c r="K294" s="604"/>
      <c r="L294" s="604"/>
      <c r="M294" s="604"/>
      <c r="N294" s="604"/>
      <c r="O294" s="604"/>
      <c r="P294" s="604"/>
      <c r="Q294" s="604"/>
      <c r="R294" s="604"/>
      <c r="S294" s="604"/>
      <c r="T294" s="604"/>
      <c r="U294" s="604"/>
      <c r="V294" s="604"/>
    </row>
    <row r="295" spans="1:22" ht="18.75" customHeight="1">
      <c r="A295" s="602" t="s">
        <v>1171</v>
      </c>
      <c r="B295" s="603"/>
      <c r="C295" s="604"/>
      <c r="D295" s="604"/>
      <c r="E295" s="604"/>
      <c r="F295" s="604"/>
      <c r="G295" s="604"/>
      <c r="H295" s="604"/>
      <c r="I295" s="604"/>
      <c r="J295" s="604"/>
      <c r="K295" s="604"/>
      <c r="L295" s="604"/>
      <c r="M295" s="604"/>
      <c r="N295" s="604"/>
      <c r="O295" s="604"/>
      <c r="P295" s="604"/>
      <c r="Q295" s="604"/>
      <c r="R295" s="604"/>
      <c r="S295" s="604"/>
      <c r="T295" s="604"/>
      <c r="U295" s="604"/>
      <c r="V295" s="604"/>
    </row>
    <row r="296" spans="1:22" ht="18.75" customHeight="1">
      <c r="A296" s="602" t="s">
        <v>1172</v>
      </c>
      <c r="B296" s="603"/>
      <c r="C296" s="604"/>
      <c r="D296" s="604"/>
      <c r="E296" s="604"/>
      <c r="F296" s="604"/>
      <c r="G296" s="604"/>
      <c r="H296" s="604"/>
      <c r="I296" s="604"/>
      <c r="J296" s="604"/>
      <c r="K296" s="604"/>
      <c r="L296" s="604"/>
      <c r="M296" s="604"/>
      <c r="N296" s="604"/>
      <c r="O296" s="604"/>
      <c r="P296" s="604"/>
      <c r="Q296" s="604"/>
      <c r="R296" s="604"/>
      <c r="S296" s="604"/>
      <c r="T296" s="604"/>
      <c r="U296" s="604"/>
      <c r="V296" s="604"/>
    </row>
    <row r="297" spans="1:22" ht="50.25" customHeight="1">
      <c r="A297" s="740" t="s">
        <v>1173</v>
      </c>
      <c r="B297" s="740"/>
      <c r="C297" s="740"/>
      <c r="D297" s="740"/>
      <c r="E297" s="740"/>
      <c r="F297" s="740"/>
      <c r="G297" s="740"/>
      <c r="H297" s="740"/>
      <c r="I297" s="740"/>
      <c r="J297" s="740"/>
      <c r="K297" s="740"/>
      <c r="L297" s="740"/>
      <c r="M297" s="740"/>
      <c r="N297" s="740"/>
      <c r="O297" s="740"/>
      <c r="P297" s="740"/>
      <c r="Q297" s="740"/>
      <c r="R297" s="740"/>
      <c r="S297" s="740"/>
      <c r="T297" s="740"/>
      <c r="U297" s="740"/>
      <c r="V297" s="528"/>
    </row>
    <row r="298" spans="1:15" ht="18.75" customHeight="1">
      <c r="A298" s="741"/>
      <c r="B298" s="741"/>
      <c r="C298" s="741"/>
      <c r="D298" s="741"/>
      <c r="E298" s="741"/>
      <c r="F298" s="741"/>
      <c r="G298" s="124"/>
      <c r="H298" s="124"/>
      <c r="I298" s="124"/>
      <c r="J298" s="124"/>
      <c r="K298" s="166"/>
      <c r="L298" s="166"/>
      <c r="M298" s="166"/>
      <c r="N298" s="166"/>
      <c r="O298" s="166"/>
    </row>
    <row r="299" spans="2:21" s="125" customFormat="1" ht="15" customHeight="1">
      <c r="B299" s="124"/>
      <c r="D299" s="167"/>
      <c r="E299" s="167"/>
      <c r="F299" s="167"/>
      <c r="G299" s="742" t="s">
        <v>876</v>
      </c>
      <c r="H299" s="742"/>
      <c r="I299" s="742"/>
      <c r="J299" s="742"/>
      <c r="K299" s="283">
        <f>SUM(K9:K292)</f>
        <v>149355246.9331764</v>
      </c>
      <c r="L299" s="171"/>
      <c r="M299" s="172"/>
      <c r="N299" s="172"/>
      <c r="O299" s="172"/>
      <c r="P299" s="168"/>
      <c r="Q299" s="168"/>
      <c r="R299" s="167"/>
      <c r="S299" s="167"/>
      <c r="T299" s="167"/>
      <c r="U299" s="167"/>
    </row>
    <row r="300" spans="2:21" s="125" customFormat="1" ht="15" customHeight="1">
      <c r="B300" s="124"/>
      <c r="D300" s="167"/>
      <c r="E300" s="167"/>
      <c r="F300" s="167"/>
      <c r="G300" s="742" t="s">
        <v>875</v>
      </c>
      <c r="H300" s="742"/>
      <c r="I300" s="742"/>
      <c r="J300" s="742"/>
      <c r="K300" s="283">
        <f>SUM(K12:K15,K17:K23,K26:K40,K43,K46:K47,K49:K53,K55:K58,K72:K77,K80:K95,K97:K142,K147:K150,K152:K156,K160:K167,K169:K174,K176:K179,K181:K187,K189:K190,K201:K207,K209:K212,K214:K287)</f>
        <v>142843692.98117635</v>
      </c>
      <c r="L300" s="171"/>
      <c r="M300" s="172"/>
      <c r="N300" s="172"/>
      <c r="O300" s="172"/>
      <c r="P300" s="168"/>
      <c r="Q300" s="168"/>
      <c r="R300" s="167"/>
      <c r="S300" s="167"/>
      <c r="T300" s="167"/>
      <c r="U300" s="167"/>
    </row>
  </sheetData>
  <sheetProtection/>
  <mergeCells count="73">
    <mergeCell ref="A297:U297"/>
    <mergeCell ref="A298:F298"/>
    <mergeCell ref="G300:J300"/>
    <mergeCell ref="G299:J299"/>
    <mergeCell ref="K6:Q6"/>
    <mergeCell ref="B45:J45"/>
    <mergeCell ref="B59:J59"/>
    <mergeCell ref="B60:J60"/>
    <mergeCell ref="B62:J62"/>
    <mergeCell ref="B112:J112"/>
    <mergeCell ref="A4:U4"/>
    <mergeCell ref="A2:U2"/>
    <mergeCell ref="A6:J6"/>
    <mergeCell ref="R6:U6"/>
    <mergeCell ref="B102:J102"/>
    <mergeCell ref="B42:J42"/>
    <mergeCell ref="B44:J44"/>
    <mergeCell ref="B9:J9"/>
    <mergeCell ref="B10:J10"/>
    <mergeCell ref="B113:J113"/>
    <mergeCell ref="B146:J146"/>
    <mergeCell ref="B64:J64"/>
    <mergeCell ref="B66:J66"/>
    <mergeCell ref="B68:J68"/>
    <mergeCell ref="B70:J70"/>
    <mergeCell ref="B88:J88"/>
    <mergeCell ref="B89:J89"/>
    <mergeCell ref="B157:J157"/>
    <mergeCell ref="B158:J158"/>
    <mergeCell ref="B159:J159"/>
    <mergeCell ref="B175:J175"/>
    <mergeCell ref="B184:J184"/>
    <mergeCell ref="B185:J185"/>
    <mergeCell ref="B186:J186"/>
    <mergeCell ref="B191:J191"/>
    <mergeCell ref="B192:J192"/>
    <mergeCell ref="B194:J194"/>
    <mergeCell ref="B195:J195"/>
    <mergeCell ref="B196:J196"/>
    <mergeCell ref="B198:J198"/>
    <mergeCell ref="B200:J200"/>
    <mergeCell ref="B208:J208"/>
    <mergeCell ref="B217:J217"/>
    <mergeCell ref="B219:J219"/>
    <mergeCell ref="B225:J225"/>
    <mergeCell ref="B273:J273"/>
    <mergeCell ref="B274:J274"/>
    <mergeCell ref="B227:J227"/>
    <mergeCell ref="B229:J229"/>
    <mergeCell ref="B230:J230"/>
    <mergeCell ref="B232:J232"/>
    <mergeCell ref="B233:J233"/>
    <mergeCell ref="B239:J239"/>
    <mergeCell ref="B285:J285"/>
    <mergeCell ref="B286:J286"/>
    <mergeCell ref="B11:J11"/>
    <mergeCell ref="B19:J19"/>
    <mergeCell ref="B25:J25"/>
    <mergeCell ref="B41:J41"/>
    <mergeCell ref="B71:J71"/>
    <mergeCell ref="B87:J87"/>
    <mergeCell ref="B247:J247"/>
    <mergeCell ref="B272:J272"/>
    <mergeCell ref="A1:C1"/>
    <mergeCell ref="D1:F1"/>
    <mergeCell ref="B291:J291"/>
    <mergeCell ref="B292:J292"/>
    <mergeCell ref="B288:J288"/>
    <mergeCell ref="B289:J289"/>
    <mergeCell ref="B279:J279"/>
    <mergeCell ref="B281:J281"/>
    <mergeCell ref="B282:J282"/>
    <mergeCell ref="B284:J284"/>
  </mergeCells>
  <conditionalFormatting sqref="C65 C197 C207 C201:C205 C57:C58 C47:C54 C43 C209:C214 C216">
    <cfRule type="containsText" priority="490" dxfId="588" operator="containsText" text="Priemonė">
      <formula>NOT(ISERROR(SEARCH("Priemonė",C43)))</formula>
    </cfRule>
    <cfRule type="containsText" priority="491" dxfId="589" operator="containsText" text="Uždavinys">
      <formula>NOT(ISERROR(SEARCH("Uždavinys",C43)))</formula>
    </cfRule>
    <cfRule type="containsText" priority="492" dxfId="590" operator="containsText" text="Tikslas">
      <formula>NOT(ISERROR(SEARCH("Tikslas",C43)))</formula>
    </cfRule>
  </conditionalFormatting>
  <conditionalFormatting sqref="F12 C12:D12">
    <cfRule type="expression" priority="487" dxfId="591" stopIfTrue="1">
      <formula>NOT(ISERROR(SEARCH("Priemonė",C12)))</formula>
    </cfRule>
    <cfRule type="expression" priority="488" dxfId="592" stopIfTrue="1">
      <formula>NOT(ISERROR(SEARCH("Uždavinys",C12)))</formula>
    </cfRule>
    <cfRule type="expression" priority="489" dxfId="593" stopIfTrue="1">
      <formula>NOT(ISERROR(SEARCH("Tikslas",C12)))</formula>
    </cfRule>
  </conditionalFormatting>
  <conditionalFormatting sqref="C206 C55:C56">
    <cfRule type="expression" priority="484" dxfId="591" stopIfTrue="1">
      <formula>NOT(ISERROR(SEARCH("Priemonė",C55)))</formula>
    </cfRule>
    <cfRule type="expression" priority="485" dxfId="592" stopIfTrue="1">
      <formula>NOT(ISERROR(SEARCH("Uždavinys",C55)))</formula>
    </cfRule>
    <cfRule type="expression" priority="486" dxfId="593" stopIfTrue="1">
      <formula>NOT(ISERROR(SEARCH("Tikslas",C55)))</formula>
    </cfRule>
  </conditionalFormatting>
  <conditionalFormatting sqref="C13">
    <cfRule type="containsText" priority="481" dxfId="588" operator="containsText" text="Priemonė">
      <formula>NOT(ISERROR(SEARCH("Priemonė",'2 lentele'!#REF!)))</formula>
    </cfRule>
    <cfRule type="containsText" priority="482" dxfId="589" operator="containsText" text="Uždavinys">
      <formula>NOT(ISERROR(SEARCH("Uždavinys",'2 lentele'!#REF!)))</formula>
    </cfRule>
    <cfRule type="containsText" priority="483" dxfId="590" operator="containsText" text="Tikslas">
      <formula>NOT(ISERROR(SEARCH("Tikslas",'2 lentele'!#REF!)))</formula>
    </cfRule>
  </conditionalFormatting>
  <conditionalFormatting sqref="D15 F15">
    <cfRule type="expression" priority="478" dxfId="591" stopIfTrue="1">
      <formula>NOT(ISERROR(SEARCH("Priemonė",'2 lentele'!#REF!)))</formula>
    </cfRule>
    <cfRule type="expression" priority="479" dxfId="592" stopIfTrue="1">
      <formula>NOT(ISERROR(SEARCH("Uždavinys",'2 lentele'!#REF!)))</formula>
    </cfRule>
    <cfRule type="expression" priority="480" dxfId="593" stopIfTrue="1">
      <formula>NOT(ISERROR(SEARCH("Tikslas",'2 lentele'!#REF!)))</formula>
    </cfRule>
  </conditionalFormatting>
  <conditionalFormatting sqref="C21">
    <cfRule type="containsText" priority="475" dxfId="588" operator="containsText" text="Priemonė">
      <formula>NOT(ISERROR(SEARCH("Priemonė",'2 lentele'!#REF!)))</formula>
    </cfRule>
    <cfRule type="containsText" priority="476" dxfId="589" operator="containsText" text="Uždavinys">
      <formula>NOT(ISERROR(SEARCH("Uždavinys",'2 lentele'!#REF!)))</formula>
    </cfRule>
    <cfRule type="containsText" priority="477" dxfId="590" operator="containsText" text="Tikslas">
      <formula>NOT(ISERROR(SEARCH("Tikslas",'2 lentele'!#REF!)))</formula>
    </cfRule>
  </conditionalFormatting>
  <conditionalFormatting sqref="C187:C189 C220:C222">
    <cfRule type="containsText" priority="469" dxfId="588" operator="containsText" text="Priemonė">
      <formula>NOT(ISERROR(SEARCH("Priemonė",'2 lentele'!#REF!)))</formula>
    </cfRule>
    <cfRule type="containsText" priority="470" dxfId="589" operator="containsText" text="Uždavinys">
      <formula>NOT(ISERROR(SEARCH("Uždavinys",'2 lentele'!#REF!)))</formula>
    </cfRule>
    <cfRule type="containsText" priority="471" dxfId="590" operator="containsText" text="Tikslas">
      <formula>NOT(ISERROR(SEARCH("Tikslas",'2 lentele'!#REF!)))</formula>
    </cfRule>
  </conditionalFormatting>
  <conditionalFormatting sqref="C223">
    <cfRule type="expression" priority="463" dxfId="591" stopIfTrue="1">
      <formula>NOT(ISERROR(SEARCH("Priemonė",'2 lentele'!#REF!)))</formula>
    </cfRule>
    <cfRule type="expression" priority="464" dxfId="592" stopIfTrue="1">
      <formula>NOT(ISERROR(SEARCH("Uždavinys",'2 lentele'!#REF!)))</formula>
    </cfRule>
    <cfRule type="expression" priority="465" dxfId="593" stopIfTrue="1">
      <formula>NOT(ISERROR(SEARCH("Tikslas",'2 lentele'!#REF!)))</formula>
    </cfRule>
  </conditionalFormatting>
  <conditionalFormatting sqref="D17 F17">
    <cfRule type="expression" priority="460" dxfId="591" stopIfTrue="1">
      <formula>NOT(ISERROR(SEARCH("Priemonė",'2 lentele'!#REF!)))</formula>
    </cfRule>
    <cfRule type="expression" priority="461" dxfId="592" stopIfTrue="1">
      <formula>NOT(ISERROR(SEARCH("Uždavinys",'2 lentele'!#REF!)))</formula>
    </cfRule>
    <cfRule type="expression" priority="462" dxfId="593" stopIfTrue="1">
      <formula>NOT(ISERROR(SEARCH("Tikslas",'2 lentele'!#REF!)))</formula>
    </cfRule>
  </conditionalFormatting>
  <conditionalFormatting sqref="C104:C108">
    <cfRule type="containsText" priority="457" dxfId="588" operator="containsText" text="Priemonė">
      <formula>NOT(ISERROR(SEARCH("Priemonė",C104)))</formula>
    </cfRule>
    <cfRule type="containsText" priority="458" dxfId="589" operator="containsText" text="Uždavinys">
      <formula>NOT(ISERROR(SEARCH("Uždavinys",C104)))</formula>
    </cfRule>
    <cfRule type="containsText" priority="459" dxfId="590" operator="containsText" text="Tikslas">
      <formula>NOT(ISERROR(SEARCH("Tikslas",C104)))</formula>
    </cfRule>
  </conditionalFormatting>
  <conditionalFormatting sqref="C110">
    <cfRule type="containsText" priority="451" dxfId="588" operator="containsText" text="Priemonė">
      <formula>NOT(ISERROR(SEARCH("Priemonė",C110)))</formula>
    </cfRule>
    <cfRule type="containsText" priority="452" dxfId="589" operator="containsText" text="Uždavinys">
      <formula>NOT(ISERROR(SEARCH("Uždavinys",C110)))</formula>
    </cfRule>
    <cfRule type="containsText" priority="453" dxfId="590" operator="containsText" text="Tikslas">
      <formula>NOT(ISERROR(SEARCH("Tikslas",C110)))</formula>
    </cfRule>
  </conditionalFormatting>
  <conditionalFormatting sqref="C109">
    <cfRule type="containsText" priority="454" dxfId="588" operator="containsText" text="Priemonė">
      <formula>NOT(ISERROR(SEARCH("Priemonė",C109)))</formula>
    </cfRule>
    <cfRule type="containsText" priority="455" dxfId="589" operator="containsText" text="Uždavinys">
      <formula>NOT(ISERROR(SEARCH("Uždavinys",C109)))</formula>
    </cfRule>
    <cfRule type="containsText" priority="456" dxfId="590" operator="containsText" text="Tikslas">
      <formula>NOT(ISERROR(SEARCH("Tikslas",C109)))</formula>
    </cfRule>
  </conditionalFormatting>
  <conditionalFormatting sqref="C224">
    <cfRule type="expression" priority="448" dxfId="591" stopIfTrue="1">
      <formula>NOT(ISERROR(SEARCH("Priemonė",'2 lentele'!#REF!)))</formula>
    </cfRule>
    <cfRule type="expression" priority="449" dxfId="592" stopIfTrue="1">
      <formula>NOT(ISERROR(SEARCH("Uždavinys",'2 lentele'!#REF!)))</formula>
    </cfRule>
    <cfRule type="expression" priority="450" dxfId="593" stopIfTrue="1">
      <formula>NOT(ISERROR(SEARCH("Tikslas",'2 lentele'!#REF!)))</formula>
    </cfRule>
  </conditionalFormatting>
  <conditionalFormatting sqref="C176 C179:C180">
    <cfRule type="containsText" priority="394" dxfId="588" operator="containsText" text="Priemonė">
      <formula>NOT(ISERROR(SEARCH("Priemonė",C176)))</formula>
    </cfRule>
    <cfRule type="containsText" priority="395" dxfId="589" operator="containsText" text="Uždavinys">
      <formula>NOT(ISERROR(SEARCH("Uždavinys",C176)))</formula>
    </cfRule>
    <cfRule type="containsText" priority="396" dxfId="590" operator="containsText" text="Tikslas">
      <formula>NOT(ISERROR(SEARCH("Tikslas",C176)))</formula>
    </cfRule>
  </conditionalFormatting>
  <conditionalFormatting sqref="C90:C92 C94:C101">
    <cfRule type="containsText" priority="442" dxfId="588" operator="containsText" text="Priemonė">
      <formula>NOT(ISERROR(SEARCH("Priemonė",C90)))</formula>
    </cfRule>
    <cfRule type="containsText" priority="443" dxfId="589" operator="containsText" text="Uždavinys">
      <formula>NOT(ISERROR(SEARCH("Uždavinys",C90)))</formula>
    </cfRule>
    <cfRule type="containsText" priority="444" dxfId="590" operator="containsText" text="Tikslas">
      <formula>NOT(ISERROR(SEARCH("Tikslas",C90)))</formula>
    </cfRule>
  </conditionalFormatting>
  <conditionalFormatting sqref="C181">
    <cfRule type="containsText" priority="388" dxfId="588" operator="containsText" text="Priemonė">
      <formula>NOT(ISERROR(SEARCH("Priemonė",C181)))</formula>
    </cfRule>
    <cfRule type="containsText" priority="389" dxfId="589" operator="containsText" text="Uždavinys">
      <formula>NOT(ISERROR(SEARCH("Uždavinys",C181)))</formula>
    </cfRule>
    <cfRule type="containsText" priority="390" dxfId="590" operator="containsText" text="Tikslas">
      <formula>NOT(ISERROR(SEARCH("Tikslas",C181)))</formula>
    </cfRule>
  </conditionalFormatting>
  <conditionalFormatting sqref="C183">
    <cfRule type="containsText" priority="382" dxfId="588" operator="containsText" text="Priemonė">
      <formula>NOT(ISERROR(SEARCH("Priemonė",C183)))</formula>
    </cfRule>
    <cfRule type="containsText" priority="383" dxfId="589" operator="containsText" text="Uždavinys">
      <formula>NOT(ISERROR(SEARCH("Uždavinys",C183)))</formula>
    </cfRule>
    <cfRule type="containsText" priority="384" dxfId="590" operator="containsText" text="Tikslas">
      <formula>NOT(ISERROR(SEARCH("Tikslas",C183)))</formula>
    </cfRule>
  </conditionalFormatting>
  <conditionalFormatting sqref="C103">
    <cfRule type="containsText" priority="424" dxfId="588" operator="containsText" text="Priemonė">
      <formula>NOT(ISERROR(SEARCH("Priemonė",C103)))</formula>
    </cfRule>
    <cfRule type="containsText" priority="425" dxfId="589" operator="containsText" text="Uždavinys">
      <formula>NOT(ISERROR(SEARCH("Uždavinys",C103)))</formula>
    </cfRule>
    <cfRule type="containsText" priority="426" dxfId="590" operator="containsText" text="Tikslas">
      <formula>NOT(ISERROR(SEARCH("Tikslas",C103)))</formula>
    </cfRule>
  </conditionalFormatting>
  <conditionalFormatting sqref="C150:C151">
    <cfRule type="containsText" priority="418" dxfId="588" operator="containsText" text="Priemonė">
      <formula>NOT(ISERROR(SEARCH("Priemonė",C150)))</formula>
    </cfRule>
    <cfRule type="containsText" priority="419" dxfId="589" operator="containsText" text="Uždavinys">
      <formula>NOT(ISERROR(SEARCH("Uždavinys",C150)))</formula>
    </cfRule>
    <cfRule type="containsText" priority="420" dxfId="590" operator="containsText" text="Tikslas">
      <formula>NOT(ISERROR(SEARCH("Tikslas",C150)))</formula>
    </cfRule>
  </conditionalFormatting>
  <conditionalFormatting sqref="C154:C156">
    <cfRule type="containsText" priority="415" dxfId="588" operator="containsText" text="Priemonė">
      <formula>NOT(ISERROR(SEARCH("Priemonė",C154)))</formula>
    </cfRule>
    <cfRule type="containsText" priority="416" dxfId="589" operator="containsText" text="Uždavinys">
      <formula>NOT(ISERROR(SEARCH("Uždavinys",C154)))</formula>
    </cfRule>
    <cfRule type="containsText" priority="417" dxfId="590" operator="containsText" text="Tikslas">
      <formula>NOT(ISERROR(SEARCH("Tikslas",C154)))</formula>
    </cfRule>
  </conditionalFormatting>
  <conditionalFormatting sqref="C20">
    <cfRule type="containsText" priority="412" dxfId="588" operator="containsText" text="Priemonė">
      <formula>NOT(ISERROR(SEARCH("Priemonė",'2 lentele'!#REF!)))</formula>
    </cfRule>
    <cfRule type="containsText" priority="413" dxfId="589" operator="containsText" text="Uždavinys">
      <formula>NOT(ISERROR(SEARCH("Uždavinys",'2 lentele'!#REF!)))</formula>
    </cfRule>
    <cfRule type="containsText" priority="414" dxfId="590" operator="containsText" text="Tikslas">
      <formula>NOT(ISERROR(SEARCH("Tikslas",'2 lentele'!#REF!)))</formula>
    </cfRule>
  </conditionalFormatting>
  <conditionalFormatting sqref="C23">
    <cfRule type="containsText" priority="409" dxfId="588" operator="containsText" text="Priemonė">
      <formula>NOT(ISERROR(SEARCH("Priemonė",'2 lentele'!#REF!)))</formula>
    </cfRule>
    <cfRule type="containsText" priority="410" dxfId="589" operator="containsText" text="Uždavinys">
      <formula>NOT(ISERROR(SEARCH("Uždavinys",'2 lentele'!#REF!)))</formula>
    </cfRule>
    <cfRule type="containsText" priority="411" dxfId="590" operator="containsText" text="Tikslas">
      <formula>NOT(ISERROR(SEARCH("Tikslas",'2 lentele'!#REF!)))</formula>
    </cfRule>
  </conditionalFormatting>
  <conditionalFormatting sqref="K234 P234:Q234 C234">
    <cfRule type="containsText" priority="364" dxfId="588" operator="containsText" text="Priemonė">
      <formula>NOT(ISERROR(SEARCH("Priemonė",C234)))</formula>
    </cfRule>
    <cfRule type="containsText" priority="365" dxfId="589" operator="containsText" text="Uždavinys">
      <formula>NOT(ISERROR(SEARCH("Uždavinys",C234)))</formula>
    </cfRule>
    <cfRule type="containsText" priority="366" dxfId="590" operator="containsText" text="Tikslas">
      <formula>NOT(ISERROR(SEARCH("Tikslas",C234)))</formula>
    </cfRule>
  </conditionalFormatting>
  <conditionalFormatting sqref="K235 P235:Q235 C235">
    <cfRule type="containsText" priority="361" dxfId="588" operator="containsText" text="Priemonė">
      <formula>NOT(ISERROR(SEARCH("Priemonė",C235)))</formula>
    </cfRule>
    <cfRule type="containsText" priority="362" dxfId="589" operator="containsText" text="Uždavinys">
      <formula>NOT(ISERROR(SEARCH("Uždavinys",C235)))</formula>
    </cfRule>
    <cfRule type="containsText" priority="363" dxfId="590" operator="containsText" text="Tikslas">
      <formula>NOT(ISERROR(SEARCH("Tikslas",C235)))</formula>
    </cfRule>
  </conditionalFormatting>
  <conditionalFormatting sqref="C177">
    <cfRule type="containsText" priority="391" dxfId="588" operator="containsText" text="Priemonė">
      <formula>NOT(ISERROR(SEARCH("Priemonė",C177)))</formula>
    </cfRule>
    <cfRule type="containsText" priority="392" dxfId="589" operator="containsText" text="Uždavinys">
      <formula>NOT(ISERROR(SEARCH("Uždavinys",C177)))</formula>
    </cfRule>
    <cfRule type="containsText" priority="393" dxfId="590" operator="containsText" text="Tikslas">
      <formula>NOT(ISERROR(SEARCH("Tikslas",C177)))</formula>
    </cfRule>
  </conditionalFormatting>
  <conditionalFormatting sqref="C182">
    <cfRule type="expression" priority="385" dxfId="591" stopIfTrue="1">
      <formula>NOT(ISERROR(SEARCH("Priemonė",C182)))</formula>
    </cfRule>
    <cfRule type="expression" priority="386" dxfId="592" stopIfTrue="1">
      <formula>NOT(ISERROR(SEARCH("Uždavinys",C182)))</formula>
    </cfRule>
    <cfRule type="expression" priority="387" dxfId="593" stopIfTrue="1">
      <formula>NOT(ISERROR(SEARCH("Tikslas",C182)))</formula>
    </cfRule>
  </conditionalFormatting>
  <conditionalFormatting sqref="C190">
    <cfRule type="containsText" priority="379" dxfId="588" operator="containsText" text="Priemonė">
      <formula>NOT(ISERROR(SEARCH("Priemonė",'2 lentele'!#REF!)))</formula>
    </cfRule>
    <cfRule type="containsText" priority="380" dxfId="589" operator="containsText" text="Uždavinys">
      <formula>NOT(ISERROR(SEARCH("Uždavinys",'2 lentele'!#REF!)))</formula>
    </cfRule>
    <cfRule type="containsText" priority="381" dxfId="590" operator="containsText" text="Tikslas">
      <formula>NOT(ISERROR(SEARCH("Tikslas",'2 lentele'!#REF!)))</formula>
    </cfRule>
  </conditionalFormatting>
  <conditionalFormatting sqref="C93">
    <cfRule type="containsText" priority="376" dxfId="588" operator="containsText" text="Priemonė">
      <formula>NOT(ISERROR(SEARCH("Priemonė",C93)))</formula>
    </cfRule>
    <cfRule type="containsText" priority="377" dxfId="589" operator="containsText" text="Uždavinys">
      <formula>NOT(ISERROR(SEARCH("Uždavinys",C93)))</formula>
    </cfRule>
    <cfRule type="containsText" priority="378" dxfId="590" operator="containsText" text="Tikslas">
      <formula>NOT(ISERROR(SEARCH("Tikslas",C93)))</formula>
    </cfRule>
  </conditionalFormatting>
  <conditionalFormatting sqref="C147">
    <cfRule type="containsText" priority="373" dxfId="588" operator="containsText" text="Priemonė">
      <formula>NOT(ISERROR(SEARCH("Priemonė",C147)))</formula>
    </cfRule>
    <cfRule type="containsText" priority="374" dxfId="589" operator="containsText" text="Uždavinys">
      <formula>NOT(ISERROR(SEARCH("Uždavinys",C147)))</formula>
    </cfRule>
    <cfRule type="containsText" priority="375" dxfId="590" operator="containsText" text="Tikslas">
      <formula>NOT(ISERROR(SEARCH("Tikslas",C147)))</formula>
    </cfRule>
  </conditionalFormatting>
  <conditionalFormatting sqref="C148">
    <cfRule type="containsText" priority="370" dxfId="588" operator="containsText" text="Priemonė">
      <formula>NOT(ISERROR(SEARCH("Priemonė",C148)))</formula>
    </cfRule>
    <cfRule type="containsText" priority="371" dxfId="589" operator="containsText" text="Uždavinys">
      <formula>NOT(ISERROR(SEARCH("Uždavinys",C148)))</formula>
    </cfRule>
    <cfRule type="containsText" priority="372" dxfId="590" operator="containsText" text="Tikslas">
      <formula>NOT(ISERROR(SEARCH("Tikslas",C148)))</formula>
    </cfRule>
  </conditionalFormatting>
  <conditionalFormatting sqref="K133:K145 P133:Q145 C114:C145">
    <cfRule type="containsText" priority="367" dxfId="588" operator="containsText" text="Priemonė">
      <formula>NOT(ISERROR(SEARCH("Priemonė",C114)))</formula>
    </cfRule>
    <cfRule type="containsText" priority="368" dxfId="589" operator="containsText" text="Uždavinys">
      <formula>NOT(ISERROR(SEARCH("Uždavinys",C114)))</formula>
    </cfRule>
    <cfRule type="containsText" priority="369" dxfId="590" operator="containsText" text="Tikslas">
      <formula>NOT(ISERROR(SEARCH("Tikslas",C114)))</formula>
    </cfRule>
  </conditionalFormatting>
  <conditionalFormatting sqref="K238 P238:Q238 C238">
    <cfRule type="containsText" priority="355" dxfId="588" operator="containsText" text="Priemonė">
      <formula>NOT(ISERROR(SEARCH("Priemonė",C238)))</formula>
    </cfRule>
    <cfRule type="containsText" priority="356" dxfId="589" operator="containsText" text="Uždavinys">
      <formula>NOT(ISERROR(SEARCH("Uždavinys",C238)))</formula>
    </cfRule>
    <cfRule type="containsText" priority="357" dxfId="590" operator="containsText" text="Tikslas">
      <formula>NOT(ISERROR(SEARCH("Tikslas",C238)))</formula>
    </cfRule>
  </conditionalFormatting>
  <conditionalFormatting sqref="K236 P236:Q236 C236">
    <cfRule type="containsText" priority="358" dxfId="588" operator="containsText" text="Priemonė">
      <formula>NOT(ISERROR(SEARCH("Priemonė",C236)))</formula>
    </cfRule>
    <cfRule type="containsText" priority="359" dxfId="589" operator="containsText" text="Uždavinys">
      <formula>NOT(ISERROR(SEARCH("Uždavinys",C236)))</formula>
    </cfRule>
    <cfRule type="containsText" priority="360" dxfId="590" operator="containsText" text="Tikslas">
      <formula>NOT(ISERROR(SEARCH("Tikslas",C236)))</formula>
    </cfRule>
  </conditionalFormatting>
  <conditionalFormatting sqref="C22">
    <cfRule type="containsText" priority="328" dxfId="588" operator="containsText" text="Priemonė">
      <formula>NOT(ISERROR(SEARCH("Priemonė",'2 lentele'!#REF!)))</formula>
    </cfRule>
    <cfRule type="containsText" priority="329" dxfId="589" operator="containsText" text="Uždavinys">
      <formula>NOT(ISERROR(SEARCH("Uždavinys",'2 lentele'!#REF!)))</formula>
    </cfRule>
    <cfRule type="containsText" priority="330" dxfId="590" operator="containsText" text="Tikslas">
      <formula>NOT(ISERROR(SEARCH("Tikslas",'2 lentele'!#REF!)))</formula>
    </cfRule>
  </conditionalFormatting>
  <conditionalFormatting sqref="C39">
    <cfRule type="expression" priority="277" dxfId="591" stopIfTrue="1">
      <formula>NOT(ISERROR(SEARCH("Priemonė",'2 lentele'!#REF!)))</formula>
    </cfRule>
    <cfRule type="expression" priority="278" dxfId="592" stopIfTrue="1">
      <formula>NOT(ISERROR(SEARCH("Uždavinys",'2 lentele'!#REF!)))</formula>
    </cfRule>
    <cfRule type="expression" priority="279" dxfId="593" stopIfTrue="1">
      <formula>NOT(ISERROR(SEARCH("Tikslas",'2 lentele'!#REF!)))</formula>
    </cfRule>
  </conditionalFormatting>
  <conditionalFormatting sqref="C40">
    <cfRule type="containsText" priority="274" dxfId="588" operator="containsText" text="Priemonė">
      <formula>NOT(ISERROR(SEARCH("Priemonė",'2 lentele'!#REF!)))</formula>
    </cfRule>
    <cfRule type="containsText" priority="275" dxfId="589" operator="containsText" text="Uždavinys">
      <formula>NOT(ISERROR(SEARCH("Uždavinys",'2 lentele'!#REF!)))</formula>
    </cfRule>
    <cfRule type="containsText" priority="276" dxfId="590" operator="containsText" text="Tikslas">
      <formula>NOT(ISERROR(SEARCH("Tikslas",'2 lentele'!#REF!)))</formula>
    </cfRule>
  </conditionalFormatting>
  <conditionalFormatting sqref="D39">
    <cfRule type="expression" priority="271" dxfId="591" stopIfTrue="1">
      <formula>NOT(ISERROR(SEARCH("Priemonė",'2 lentele'!#REF!)))</formula>
    </cfRule>
    <cfRule type="expression" priority="272" dxfId="592" stopIfTrue="1">
      <formula>NOT(ISERROR(SEARCH("Uždavinys",'2 lentele'!#REF!)))</formula>
    </cfRule>
    <cfRule type="expression" priority="273" dxfId="593" stopIfTrue="1">
      <formula>NOT(ISERROR(SEARCH("Tikslas",'2 lentele'!#REF!)))</formula>
    </cfRule>
  </conditionalFormatting>
  <conditionalFormatting sqref="C36">
    <cfRule type="containsText" priority="268" dxfId="588" operator="containsText" text="Priemonė">
      <formula>NOT(ISERROR(SEARCH("Priemonė",C36)))</formula>
    </cfRule>
    <cfRule type="containsText" priority="269" dxfId="589" operator="containsText" text="Uždavinys">
      <formula>NOT(ISERROR(SEARCH("Uždavinys",C36)))</formula>
    </cfRule>
    <cfRule type="containsText" priority="270" dxfId="590" operator="containsText" text="Tikslas">
      <formula>NOT(ISERROR(SEARCH("Tikslas",C36)))</formula>
    </cfRule>
  </conditionalFormatting>
  <conditionalFormatting sqref="C26 C28">
    <cfRule type="containsText" priority="265" dxfId="588" operator="containsText" text="Priemonė">
      <formula>NOT(ISERROR(SEARCH("Priemonė",'2 lentele'!#REF!)))</formula>
    </cfRule>
    <cfRule type="containsText" priority="266" dxfId="589" operator="containsText" text="Uždavinys">
      <formula>NOT(ISERROR(SEARCH("Uždavinys",'2 lentele'!#REF!)))</formula>
    </cfRule>
    <cfRule type="containsText" priority="267" dxfId="590" operator="containsText" text="Tikslas">
      <formula>NOT(ISERROR(SEARCH("Tikslas",'2 lentele'!#REF!)))</formula>
    </cfRule>
  </conditionalFormatting>
  <conditionalFormatting sqref="C30">
    <cfRule type="containsText" priority="262" dxfId="588" operator="containsText" text="Priemonė">
      <formula>NOT(ISERROR(SEARCH("Priemonė",'2 lentele'!#REF!)))</formula>
    </cfRule>
    <cfRule type="containsText" priority="263" dxfId="589" operator="containsText" text="Uždavinys">
      <formula>NOT(ISERROR(SEARCH("Uždavinys",'2 lentele'!#REF!)))</formula>
    </cfRule>
    <cfRule type="containsText" priority="264" dxfId="590" operator="containsText" text="Tikslas">
      <formula>NOT(ISERROR(SEARCH("Tikslas",'2 lentele'!#REF!)))</formula>
    </cfRule>
  </conditionalFormatting>
  <conditionalFormatting sqref="C27">
    <cfRule type="containsText" priority="259" dxfId="588" operator="containsText" text="Priemonė">
      <formula>NOT(ISERROR(SEARCH("Priemonė",C27)))</formula>
    </cfRule>
    <cfRule type="containsText" priority="260" dxfId="589" operator="containsText" text="Uždavinys">
      <formula>NOT(ISERROR(SEARCH("Uždavinys",C27)))</formula>
    </cfRule>
    <cfRule type="containsText" priority="261" dxfId="590" operator="containsText" text="Tikslas">
      <formula>NOT(ISERROR(SEARCH("Tikslas",C27)))</formula>
    </cfRule>
  </conditionalFormatting>
  <conditionalFormatting sqref="C31">
    <cfRule type="containsText" priority="256" dxfId="588" operator="containsText" text="Priemonė">
      <formula>NOT(ISERROR(SEARCH("Priemonė",C31)))</formula>
    </cfRule>
    <cfRule type="containsText" priority="257" dxfId="589" operator="containsText" text="Uždavinys">
      <formula>NOT(ISERROR(SEARCH("Uždavinys",C31)))</formula>
    </cfRule>
    <cfRule type="containsText" priority="258" dxfId="590" operator="containsText" text="Tikslas">
      <formula>NOT(ISERROR(SEARCH("Tikslas",C31)))</formula>
    </cfRule>
  </conditionalFormatting>
  <conditionalFormatting sqref="C33">
    <cfRule type="containsText" priority="253" dxfId="588" operator="containsText" text="Priemonė">
      <formula>NOT(ISERROR(SEARCH("Priemonė",'2 lentele'!#REF!)))</formula>
    </cfRule>
    <cfRule type="containsText" priority="254" dxfId="589" operator="containsText" text="Uždavinys">
      <formula>NOT(ISERROR(SEARCH("Uždavinys",'2 lentele'!#REF!)))</formula>
    </cfRule>
    <cfRule type="containsText" priority="255" dxfId="590" operator="containsText" text="Tikslas">
      <formula>NOT(ISERROR(SEARCH("Tikslas",'2 lentele'!#REF!)))</formula>
    </cfRule>
  </conditionalFormatting>
  <conditionalFormatting sqref="C29">
    <cfRule type="containsText" priority="250" dxfId="588" operator="containsText" text="Priemonė">
      <formula>NOT(ISERROR(SEARCH("Priemonė",'2 lentele'!#REF!)))</formula>
    </cfRule>
    <cfRule type="containsText" priority="251" dxfId="589" operator="containsText" text="Uždavinys">
      <formula>NOT(ISERROR(SEARCH("Uždavinys",'2 lentele'!#REF!)))</formula>
    </cfRule>
    <cfRule type="containsText" priority="252" dxfId="590" operator="containsText" text="Tikslas">
      <formula>NOT(ISERROR(SEARCH("Tikslas",'2 lentele'!#REF!)))</formula>
    </cfRule>
  </conditionalFormatting>
  <conditionalFormatting sqref="C37 D40 F40">
    <cfRule type="expression" priority="247" dxfId="591" stopIfTrue="1">
      <formula>NOT(ISERROR(SEARCH("Priemonė",'2 lentele'!#REF!)))</formula>
    </cfRule>
    <cfRule type="expression" priority="248" dxfId="592" stopIfTrue="1">
      <formula>NOT(ISERROR(SEARCH("Uždavinys",'2 lentele'!#REF!)))</formula>
    </cfRule>
    <cfRule type="expression" priority="249" dxfId="593" stopIfTrue="1">
      <formula>NOT(ISERROR(SEARCH("Tikslas",'2 lentele'!#REF!)))</formula>
    </cfRule>
  </conditionalFormatting>
  <conditionalFormatting sqref="C38">
    <cfRule type="containsText" priority="244" dxfId="588" operator="containsText" text="Priemonė">
      <formula>NOT(ISERROR(SEARCH("Priemonė",'2 lentele'!#REF!)))</formula>
    </cfRule>
    <cfRule type="containsText" priority="245" dxfId="589" operator="containsText" text="Uždavinys">
      <formula>NOT(ISERROR(SEARCH("Uždavinys",'2 lentele'!#REF!)))</formula>
    </cfRule>
    <cfRule type="containsText" priority="246" dxfId="590" operator="containsText" text="Tikslas">
      <formula>NOT(ISERROR(SEARCH("Tikslas",'2 lentele'!#REF!)))</formula>
    </cfRule>
  </conditionalFormatting>
  <conditionalFormatting sqref="D37">
    <cfRule type="expression" priority="241" dxfId="591" stopIfTrue="1">
      <formula>NOT(ISERROR(SEARCH("Priemonė",'2 lentele'!#REF!)))</formula>
    </cfRule>
    <cfRule type="expression" priority="242" dxfId="592" stopIfTrue="1">
      <formula>NOT(ISERROR(SEARCH("Uždavinys",'2 lentele'!#REF!)))</formula>
    </cfRule>
    <cfRule type="expression" priority="243" dxfId="593" stopIfTrue="1">
      <formula>NOT(ISERROR(SEARCH("Tikslas",'2 lentele'!#REF!)))</formula>
    </cfRule>
  </conditionalFormatting>
  <conditionalFormatting sqref="C34">
    <cfRule type="containsText" priority="238" dxfId="588" operator="containsText" text="Priemonė">
      <formula>NOT(ISERROR(SEARCH("Priemonė",C34)))</formula>
    </cfRule>
    <cfRule type="containsText" priority="239" dxfId="589" operator="containsText" text="Uždavinys">
      <formula>NOT(ISERROR(SEARCH("Uždavinys",C34)))</formula>
    </cfRule>
    <cfRule type="containsText" priority="240" dxfId="590" operator="containsText" text="Tikslas">
      <formula>NOT(ISERROR(SEARCH("Tikslas",C34)))</formula>
    </cfRule>
  </conditionalFormatting>
  <conditionalFormatting sqref="C39">
    <cfRule type="containsText" priority="235" dxfId="588" operator="containsText" text="Priemonė">
      <formula>NOT(ISERROR(SEARCH("Priemonė",C39)))</formula>
    </cfRule>
    <cfRule type="containsText" priority="236" dxfId="589" operator="containsText" text="Uždavinys">
      <formula>NOT(ISERROR(SEARCH("Uždavinys",C39)))</formula>
    </cfRule>
    <cfRule type="containsText" priority="237" dxfId="590" operator="containsText" text="Tikslas">
      <formula>NOT(ISERROR(SEARCH("Tikslas",C39)))</formula>
    </cfRule>
  </conditionalFormatting>
  <conditionalFormatting sqref="C31">
    <cfRule type="containsText" priority="232" dxfId="588" operator="containsText" text="Priemonė">
      <formula>NOT(ISERROR(SEARCH("Priemonė",'2 lentele'!#REF!)))</formula>
    </cfRule>
    <cfRule type="containsText" priority="233" dxfId="589" operator="containsText" text="Uždavinys">
      <formula>NOT(ISERROR(SEARCH("Uždavinys",'2 lentele'!#REF!)))</formula>
    </cfRule>
    <cfRule type="containsText" priority="234" dxfId="590" operator="containsText" text="Tikslas">
      <formula>NOT(ISERROR(SEARCH("Tikslas",'2 lentele'!#REF!)))</formula>
    </cfRule>
  </conditionalFormatting>
  <conditionalFormatting sqref="C18">
    <cfRule type="containsText" priority="229" dxfId="588" operator="containsText" text="Priemonė">
      <formula>NOT(ISERROR(SEARCH("Priemonė",'2 lentele'!#REF!)))</formula>
    </cfRule>
    <cfRule type="containsText" priority="230" dxfId="589" operator="containsText" text="Uždavinys">
      <formula>NOT(ISERROR(SEARCH("Uždavinys",'2 lentele'!#REF!)))</formula>
    </cfRule>
    <cfRule type="containsText" priority="231" dxfId="590" operator="containsText" text="Tikslas">
      <formula>NOT(ISERROR(SEARCH("Tikslas",'2 lentele'!#REF!)))</formula>
    </cfRule>
  </conditionalFormatting>
  <conditionalFormatting sqref="C173">
    <cfRule type="containsText" priority="190" dxfId="588" operator="containsText" text="Priemonė">
      <formula>NOT(ISERROR(SEARCH("Priemonė",C173)))</formula>
    </cfRule>
    <cfRule type="containsText" priority="191" dxfId="589" operator="containsText" text="Uždavinys">
      <formula>NOT(ISERROR(SEARCH("Uždavinys",C173)))</formula>
    </cfRule>
    <cfRule type="containsText" priority="192" dxfId="590" operator="containsText" text="Tikslas">
      <formula>NOT(ISERROR(SEARCH("Tikslas",C173)))</formula>
    </cfRule>
  </conditionalFormatting>
  <conditionalFormatting sqref="C161">
    <cfRule type="containsText" priority="226" dxfId="588" operator="containsText" text="Priemonė">
      <formula>NOT(ISERROR(SEARCH("Priemonė",C161)))</formula>
    </cfRule>
    <cfRule type="containsText" priority="227" dxfId="589" operator="containsText" text="Uždavinys">
      <formula>NOT(ISERROR(SEARCH("Uždavinys",C161)))</formula>
    </cfRule>
    <cfRule type="containsText" priority="228" dxfId="590" operator="containsText" text="Tikslas">
      <formula>NOT(ISERROR(SEARCH("Tikslas",C161)))</formula>
    </cfRule>
  </conditionalFormatting>
  <conditionalFormatting sqref="C163">
    <cfRule type="containsText" priority="223" dxfId="588" operator="containsText" text="Priemonė">
      <formula>NOT(ISERROR(SEARCH("Priemonė",C163)))</formula>
    </cfRule>
    <cfRule type="containsText" priority="224" dxfId="589" operator="containsText" text="Uždavinys">
      <formula>NOT(ISERROR(SEARCH("Uždavinys",C163)))</formula>
    </cfRule>
    <cfRule type="containsText" priority="225" dxfId="590" operator="containsText" text="Tikslas">
      <formula>NOT(ISERROR(SEARCH("Tikslas",C163)))</formula>
    </cfRule>
  </conditionalFormatting>
  <conditionalFormatting sqref="C165">
    <cfRule type="containsText" priority="220" dxfId="588" operator="containsText" text="Priemonė">
      <formula>NOT(ISERROR(SEARCH("Priemonė",C165)))</formula>
    </cfRule>
    <cfRule type="containsText" priority="221" dxfId="589" operator="containsText" text="Uždavinys">
      <formula>NOT(ISERROR(SEARCH("Uždavinys",C165)))</formula>
    </cfRule>
    <cfRule type="containsText" priority="222" dxfId="590" operator="containsText" text="Tikslas">
      <formula>NOT(ISERROR(SEARCH("Tikslas",C165)))</formula>
    </cfRule>
  </conditionalFormatting>
  <conditionalFormatting sqref="C167">
    <cfRule type="containsText" priority="217" dxfId="588" operator="containsText" text="Priemonė">
      <formula>NOT(ISERROR(SEARCH("Priemonė",C167)))</formula>
    </cfRule>
    <cfRule type="containsText" priority="218" dxfId="589" operator="containsText" text="Uždavinys">
      <formula>NOT(ISERROR(SEARCH("Uždavinys",C167)))</formula>
    </cfRule>
    <cfRule type="containsText" priority="219" dxfId="590" operator="containsText" text="Tikslas">
      <formula>NOT(ISERROR(SEARCH("Tikslas",C167)))</formula>
    </cfRule>
  </conditionalFormatting>
  <conditionalFormatting sqref="C168">
    <cfRule type="containsText" priority="214" dxfId="588" operator="containsText" text="Priemonė">
      <formula>NOT(ISERROR(SEARCH("Priemonė",C168)))</formula>
    </cfRule>
    <cfRule type="containsText" priority="215" dxfId="589" operator="containsText" text="Uždavinys">
      <formula>NOT(ISERROR(SEARCH("Uždavinys",C168)))</formula>
    </cfRule>
    <cfRule type="containsText" priority="216" dxfId="590" operator="containsText" text="Tikslas">
      <formula>NOT(ISERROR(SEARCH("Tikslas",C168)))</formula>
    </cfRule>
  </conditionalFormatting>
  <conditionalFormatting sqref="C170">
    <cfRule type="containsText" priority="211" dxfId="588" operator="containsText" text="Priemonė">
      <formula>NOT(ISERROR(SEARCH("Priemonė",C170)))</formula>
    </cfRule>
    <cfRule type="containsText" priority="212" dxfId="589" operator="containsText" text="Uždavinys">
      <formula>NOT(ISERROR(SEARCH("Uždavinys",C170)))</formula>
    </cfRule>
    <cfRule type="containsText" priority="213" dxfId="590" operator="containsText" text="Tikslas">
      <formula>NOT(ISERROR(SEARCH("Tikslas",C170)))</formula>
    </cfRule>
  </conditionalFormatting>
  <conditionalFormatting sqref="C174">
    <cfRule type="containsText" priority="208" dxfId="588" operator="containsText" text="Priemonė">
      <formula>NOT(ISERROR(SEARCH("Priemonė",C174)))</formula>
    </cfRule>
    <cfRule type="containsText" priority="209" dxfId="589" operator="containsText" text="Uždavinys">
      <formula>NOT(ISERROR(SEARCH("Uždavinys",C174)))</formula>
    </cfRule>
    <cfRule type="containsText" priority="210" dxfId="590" operator="containsText" text="Tikslas">
      <formula>NOT(ISERROR(SEARCH("Tikslas",C174)))</formula>
    </cfRule>
  </conditionalFormatting>
  <conditionalFormatting sqref="C160">
    <cfRule type="containsText" priority="205" dxfId="588" operator="containsText" text="Priemonė">
      <formula>NOT(ISERROR(SEARCH("Priemonė",C160)))</formula>
    </cfRule>
    <cfRule type="containsText" priority="206" dxfId="589" operator="containsText" text="Uždavinys">
      <formula>NOT(ISERROR(SEARCH("Uždavinys",C160)))</formula>
    </cfRule>
    <cfRule type="containsText" priority="207" dxfId="590" operator="containsText" text="Tikslas">
      <formula>NOT(ISERROR(SEARCH("Tikslas",C160)))</formula>
    </cfRule>
  </conditionalFormatting>
  <conditionalFormatting sqref="C162">
    <cfRule type="containsText" priority="202" dxfId="588" operator="containsText" text="Priemonė">
      <formula>NOT(ISERROR(SEARCH("Priemonė",C162)))</formula>
    </cfRule>
    <cfRule type="containsText" priority="203" dxfId="589" operator="containsText" text="Uždavinys">
      <formula>NOT(ISERROR(SEARCH("Uždavinys",C162)))</formula>
    </cfRule>
    <cfRule type="containsText" priority="204" dxfId="590" operator="containsText" text="Tikslas">
      <formula>NOT(ISERROR(SEARCH("Tikslas",C162)))</formula>
    </cfRule>
  </conditionalFormatting>
  <conditionalFormatting sqref="C164">
    <cfRule type="containsText" priority="199" dxfId="588" operator="containsText" text="Priemonė">
      <formula>NOT(ISERROR(SEARCH("Priemonė",C164)))</formula>
    </cfRule>
    <cfRule type="containsText" priority="200" dxfId="589" operator="containsText" text="Uždavinys">
      <formula>NOT(ISERROR(SEARCH("Uždavinys",C164)))</formula>
    </cfRule>
    <cfRule type="containsText" priority="201" dxfId="590" operator="containsText" text="Tikslas">
      <formula>NOT(ISERROR(SEARCH("Tikslas",C164)))</formula>
    </cfRule>
  </conditionalFormatting>
  <conditionalFormatting sqref="C166">
    <cfRule type="containsText" priority="196" dxfId="588" operator="containsText" text="Priemonė">
      <formula>NOT(ISERROR(SEARCH("Priemonė",C166)))</formula>
    </cfRule>
    <cfRule type="containsText" priority="197" dxfId="589" operator="containsText" text="Uždavinys">
      <formula>NOT(ISERROR(SEARCH("Uždavinys",C166)))</formula>
    </cfRule>
    <cfRule type="containsText" priority="198" dxfId="590" operator="containsText" text="Tikslas">
      <formula>NOT(ISERROR(SEARCH("Tikslas",C166)))</formula>
    </cfRule>
  </conditionalFormatting>
  <conditionalFormatting sqref="C171">
    <cfRule type="containsText" priority="193" dxfId="588" operator="containsText" text="Priemonė">
      <formula>NOT(ISERROR(SEARCH("Priemonė",C171)))</formula>
    </cfRule>
    <cfRule type="containsText" priority="194" dxfId="589" operator="containsText" text="Uždavinys">
      <formula>NOT(ISERROR(SEARCH("Uždavinys",C171)))</formula>
    </cfRule>
    <cfRule type="containsText" priority="195" dxfId="590" operator="containsText" text="Tikslas">
      <formula>NOT(ISERROR(SEARCH("Tikslas",C171)))</formula>
    </cfRule>
  </conditionalFormatting>
  <conditionalFormatting sqref="C215">
    <cfRule type="expression" priority="187" dxfId="591" stopIfTrue="1">
      <formula>NOT(ISERROR(SEARCH("Priemonė",C215)))</formula>
    </cfRule>
    <cfRule type="expression" priority="188" dxfId="592" stopIfTrue="1">
      <formula>NOT(ISERROR(SEARCH("Uždavinys",C215)))</formula>
    </cfRule>
    <cfRule type="expression" priority="189" dxfId="593" stopIfTrue="1">
      <formula>NOT(ISERROR(SEARCH("Tikslas",C215)))</formula>
    </cfRule>
  </conditionalFormatting>
  <conditionalFormatting sqref="C275">
    <cfRule type="containsText" priority="184" dxfId="588" operator="containsText" text="Priemonė">
      <formula>NOT(ISERROR(SEARCH("Priemonė",C275)))</formula>
    </cfRule>
    <cfRule type="containsText" priority="185" dxfId="589" operator="containsText" text="Uždavinys">
      <formula>NOT(ISERROR(SEARCH("Uždavinys",C275)))</formula>
    </cfRule>
    <cfRule type="containsText" priority="186" dxfId="590" operator="containsText" text="Tikslas">
      <formula>NOT(ISERROR(SEARCH("Tikslas",C275)))</formula>
    </cfRule>
  </conditionalFormatting>
  <conditionalFormatting sqref="C276:C278">
    <cfRule type="expression" priority="181" dxfId="591" stopIfTrue="1">
      <formula>NOT(ISERROR(SEARCH("Priemonė",C276)))</formula>
    </cfRule>
    <cfRule type="expression" priority="182" dxfId="592" stopIfTrue="1">
      <formula>NOT(ISERROR(SEARCH("Uždavinys",C276)))</formula>
    </cfRule>
    <cfRule type="expression" priority="183" dxfId="593" stopIfTrue="1">
      <formula>NOT(ISERROR(SEARCH("Tikslas",C276)))</formula>
    </cfRule>
  </conditionalFormatting>
  <conditionalFormatting sqref="C287">
    <cfRule type="containsText" priority="178" dxfId="588" operator="containsText" text="Priemonė">
      <formula>NOT(ISERROR(SEARCH("Priemonė",C287)))</formula>
    </cfRule>
    <cfRule type="containsText" priority="179" dxfId="589" operator="containsText" text="Uždavinys">
      <formula>NOT(ISERROR(SEARCH("Uždavinys",C287)))</formula>
    </cfRule>
    <cfRule type="containsText" priority="180" dxfId="590" operator="containsText" text="Tikslas">
      <formula>NOT(ISERROR(SEARCH("Tikslas",C287)))</formula>
    </cfRule>
  </conditionalFormatting>
  <conditionalFormatting sqref="C242">
    <cfRule type="containsText" priority="172" dxfId="588" operator="containsText" text="Priemonė">
      <formula>NOT(ISERROR(SEARCH("Priemonė",C242)))</formula>
    </cfRule>
    <cfRule type="containsText" priority="173" dxfId="589" operator="containsText" text="Uždavinys">
      <formula>NOT(ISERROR(SEARCH("Uždavinys",C242)))</formula>
    </cfRule>
    <cfRule type="containsText" priority="174" dxfId="590" operator="containsText" text="Tikslas">
      <formula>NOT(ISERROR(SEARCH("Tikslas",C242)))</formula>
    </cfRule>
  </conditionalFormatting>
  <conditionalFormatting sqref="C245">
    <cfRule type="containsText" priority="169" dxfId="588" operator="containsText" text="Priemonė">
      <formula>NOT(ISERROR(SEARCH("Priemonė",C245)))</formula>
    </cfRule>
    <cfRule type="containsText" priority="170" dxfId="589" operator="containsText" text="Uždavinys">
      <formula>NOT(ISERROR(SEARCH("Uždavinys",C245)))</formula>
    </cfRule>
    <cfRule type="containsText" priority="171" dxfId="590" operator="containsText" text="Tikslas">
      <formula>NOT(ISERROR(SEARCH("Tikslas",C245)))</formula>
    </cfRule>
  </conditionalFormatting>
  <conditionalFormatting sqref="C243">
    <cfRule type="containsText" priority="166" dxfId="588" operator="containsText" text="Priemonė">
      <formula>NOT(ISERROR(SEARCH("Priemonė",C243)))</formula>
    </cfRule>
    <cfRule type="containsText" priority="167" dxfId="589" operator="containsText" text="Uždavinys">
      <formula>NOT(ISERROR(SEARCH("Uždavinys",C243)))</formula>
    </cfRule>
    <cfRule type="containsText" priority="168" dxfId="590" operator="containsText" text="Tikslas">
      <formula>NOT(ISERROR(SEARCH("Tikslas",C243)))</formula>
    </cfRule>
  </conditionalFormatting>
  <conditionalFormatting sqref="C244">
    <cfRule type="containsText" priority="163" dxfId="588" operator="containsText" text="Priemonė">
      <formula>NOT(ISERROR(SEARCH("Priemonė",C244)))</formula>
    </cfRule>
    <cfRule type="containsText" priority="164" dxfId="589" operator="containsText" text="Uždavinys">
      <formula>NOT(ISERROR(SEARCH("Uždavinys",C244)))</formula>
    </cfRule>
    <cfRule type="containsText" priority="165" dxfId="590" operator="containsText" text="Tikslas">
      <formula>NOT(ISERROR(SEARCH("Tikslas",C244)))</formula>
    </cfRule>
  </conditionalFormatting>
  <conditionalFormatting sqref="C246">
    <cfRule type="containsText" priority="160" dxfId="588" operator="containsText" text="Priemonė">
      <formula>NOT(ISERROR(SEARCH("Priemonė",C246)))</formula>
    </cfRule>
    <cfRule type="containsText" priority="161" dxfId="589" operator="containsText" text="Uždavinys">
      <formula>NOT(ISERROR(SEARCH("Uždavinys",C246)))</formula>
    </cfRule>
    <cfRule type="containsText" priority="162" dxfId="590" operator="containsText" text="Tikslas">
      <formula>NOT(ISERROR(SEARCH("Tikslas",C246)))</formula>
    </cfRule>
  </conditionalFormatting>
  <conditionalFormatting sqref="C241">
    <cfRule type="containsText" priority="157" dxfId="588" operator="containsText" text="Priemonė">
      <formula>NOT(ISERROR(SEARCH("Priemonė",C241)))</formula>
    </cfRule>
    <cfRule type="containsText" priority="158" dxfId="589" operator="containsText" text="Uždavinys">
      <formula>NOT(ISERROR(SEARCH("Uždavinys",C241)))</formula>
    </cfRule>
    <cfRule type="containsText" priority="159" dxfId="590" operator="containsText" text="Tikslas">
      <formula>NOT(ISERROR(SEARCH("Tikslas",C241)))</formula>
    </cfRule>
  </conditionalFormatting>
  <conditionalFormatting sqref="C263">
    <cfRule type="containsText" priority="43" dxfId="588" operator="containsText" text="Priemonė">
      <formula>NOT(ISERROR(SEARCH("Priemonė",C263)))</formula>
    </cfRule>
    <cfRule type="containsText" priority="44" dxfId="589" operator="containsText" text="Uždavinys">
      <formula>NOT(ISERROR(SEARCH("Uždavinys",C263)))</formula>
    </cfRule>
    <cfRule type="containsText" priority="45" dxfId="590" operator="containsText" text="Tikslas">
      <formula>NOT(ISERROR(SEARCH("Tikslas",C263)))</formula>
    </cfRule>
  </conditionalFormatting>
  <conditionalFormatting sqref="C267">
    <cfRule type="expression" priority="31" dxfId="591" stopIfTrue="1">
      <formula>NOT(ISERROR(SEARCH("Priemonė",C267)))</formula>
    </cfRule>
    <cfRule type="expression" priority="32" dxfId="592" stopIfTrue="1">
      <formula>NOT(ISERROR(SEARCH("Uždavinys",C267)))</formula>
    </cfRule>
    <cfRule type="expression" priority="33" dxfId="593" stopIfTrue="1">
      <formula>NOT(ISERROR(SEARCH("Tikslas",C267)))</formula>
    </cfRule>
  </conditionalFormatting>
  <conditionalFormatting sqref="C85">
    <cfRule type="containsText" priority="73" dxfId="588" operator="containsText" text="Priemonė">
      <formula>NOT(ISERROR(SEARCH("Priemonė",C85)))</formula>
    </cfRule>
    <cfRule type="containsText" priority="74" dxfId="589" operator="containsText" text="Uždavinys">
      <formula>NOT(ISERROR(SEARCH("Uždavinys",C85)))</formula>
    </cfRule>
    <cfRule type="containsText" priority="75" dxfId="590" operator="containsText" text="Tikslas">
      <formula>NOT(ISERROR(SEARCH("Tikslas",C85)))</formula>
    </cfRule>
  </conditionalFormatting>
  <conditionalFormatting sqref="C149">
    <cfRule type="containsText" priority="70" dxfId="588" operator="containsText" text="Priemonė">
      <formula>NOT(ISERROR(SEARCH("Priemonė",C149)))</formula>
    </cfRule>
    <cfRule type="containsText" priority="71" dxfId="589" operator="containsText" text="Uždavinys">
      <formula>NOT(ISERROR(SEARCH("Uždavinys",C149)))</formula>
    </cfRule>
    <cfRule type="containsText" priority="72" dxfId="590" operator="containsText" text="Tikslas">
      <formula>NOT(ISERROR(SEARCH("Tikslas",C149)))</formula>
    </cfRule>
  </conditionalFormatting>
  <conditionalFormatting sqref="C72 C75:C76 C81 C83:C84">
    <cfRule type="containsText" priority="82" dxfId="588" operator="containsText" text="Priemonė">
      <formula>NOT(ISERROR(SEARCH("Priemonė",C72)))</formula>
    </cfRule>
    <cfRule type="containsText" priority="83" dxfId="589" operator="containsText" text="Uždavinys">
      <formula>NOT(ISERROR(SEARCH("Uždavinys",C72)))</formula>
    </cfRule>
    <cfRule type="containsText" priority="84" dxfId="590" operator="containsText" text="Tikslas">
      <formula>NOT(ISERROR(SEARCH("Tikslas",C72)))</formula>
    </cfRule>
  </conditionalFormatting>
  <conditionalFormatting sqref="C82">
    <cfRule type="expression" priority="76" dxfId="591" stopIfTrue="1">
      <formula>NOT(ISERROR(SEARCH("Priemonė",C82)))</formula>
    </cfRule>
    <cfRule type="expression" priority="77" dxfId="592" stopIfTrue="1">
      <formula>NOT(ISERROR(SEARCH("Uždavinys",C82)))</formula>
    </cfRule>
    <cfRule type="expression" priority="78" dxfId="593" stopIfTrue="1">
      <formula>NOT(ISERROR(SEARCH("Tikslas",C82)))</formula>
    </cfRule>
  </conditionalFormatting>
  <conditionalFormatting sqref="C73">
    <cfRule type="containsText" priority="79" dxfId="588" operator="containsText" text="Priemonė">
      <formula>NOT(ISERROR(SEARCH("Priemonė",C73)))</formula>
    </cfRule>
    <cfRule type="containsText" priority="80" dxfId="589" operator="containsText" text="Uždavinys">
      <formula>NOT(ISERROR(SEARCH("Uždavinys",C73)))</formula>
    </cfRule>
    <cfRule type="containsText" priority="81" dxfId="590" operator="containsText" text="Tikslas">
      <formula>NOT(ISERROR(SEARCH("Tikslas",C73)))</formula>
    </cfRule>
  </conditionalFormatting>
  <conditionalFormatting sqref="C260">
    <cfRule type="expression" priority="67" dxfId="591" stopIfTrue="1">
      <formula>NOT(ISERROR(SEARCH("Priemonė",C260)))</formula>
    </cfRule>
    <cfRule type="expression" priority="68" dxfId="592" stopIfTrue="1">
      <formula>NOT(ISERROR(SEARCH("Uždavinys",C260)))</formula>
    </cfRule>
    <cfRule type="expression" priority="69" dxfId="593" stopIfTrue="1">
      <formula>NOT(ISERROR(SEARCH("Tikslas",C260)))</formula>
    </cfRule>
  </conditionalFormatting>
  <conditionalFormatting sqref="C261">
    <cfRule type="containsText" priority="64" dxfId="588" operator="containsText" text="Priemonė">
      <formula>NOT(ISERROR(SEARCH("Priemonė",C261)))</formula>
    </cfRule>
    <cfRule type="containsText" priority="65" dxfId="589" operator="containsText" text="Uždavinys">
      <formula>NOT(ISERROR(SEARCH("Uždavinys",C261)))</formula>
    </cfRule>
    <cfRule type="containsText" priority="66" dxfId="590" operator="containsText" text="Tikslas">
      <formula>NOT(ISERROR(SEARCH("Tikslas",C261)))</formula>
    </cfRule>
  </conditionalFormatting>
  <conditionalFormatting sqref="C259">
    <cfRule type="containsText" priority="61" dxfId="588" operator="containsText" text="Priemonė">
      <formula>NOT(ISERROR(SEARCH("Priemonė",C259)))</formula>
    </cfRule>
    <cfRule type="containsText" priority="62" dxfId="589" operator="containsText" text="Uždavinys">
      <formula>NOT(ISERROR(SEARCH("Uždavinys",C259)))</formula>
    </cfRule>
    <cfRule type="containsText" priority="63" dxfId="590" operator="containsText" text="Tikslas">
      <formula>NOT(ISERROR(SEARCH("Tikslas",C259)))</formula>
    </cfRule>
  </conditionalFormatting>
  <conditionalFormatting sqref="C256">
    <cfRule type="containsText" priority="58" dxfId="588" operator="containsText" text="Priemonė">
      <formula>NOT(ISERROR(SEARCH("Priemonė",C256)))</formula>
    </cfRule>
    <cfRule type="containsText" priority="59" dxfId="589" operator="containsText" text="Uždavinys">
      <formula>NOT(ISERROR(SEARCH("Uždavinys",C256)))</formula>
    </cfRule>
    <cfRule type="containsText" priority="60" dxfId="590" operator="containsText" text="Tikslas">
      <formula>NOT(ISERROR(SEARCH("Tikslas",C256)))</formula>
    </cfRule>
  </conditionalFormatting>
  <conditionalFormatting sqref="C255">
    <cfRule type="containsText" priority="55" dxfId="588" operator="containsText" text="Priemonė">
      <formula>NOT(ISERROR(SEARCH("Priemonė",C255)))</formula>
    </cfRule>
    <cfRule type="containsText" priority="56" dxfId="589" operator="containsText" text="Uždavinys">
      <formula>NOT(ISERROR(SEARCH("Uždavinys",C255)))</formula>
    </cfRule>
    <cfRule type="containsText" priority="57" dxfId="590" operator="containsText" text="Tikslas">
      <formula>NOT(ISERROR(SEARCH("Tikslas",C255)))</formula>
    </cfRule>
  </conditionalFormatting>
  <conditionalFormatting sqref="C258">
    <cfRule type="containsText" priority="52" dxfId="588" operator="containsText" text="Priemonė">
      <formula>NOT(ISERROR(SEARCH("Priemonė",C258)))</formula>
    </cfRule>
    <cfRule type="containsText" priority="53" dxfId="589" operator="containsText" text="Uždavinys">
      <formula>NOT(ISERROR(SEARCH("Uždavinys",C258)))</formula>
    </cfRule>
    <cfRule type="containsText" priority="54" dxfId="590" operator="containsText" text="Tikslas">
      <formula>NOT(ISERROR(SEARCH("Tikslas",C258)))</formula>
    </cfRule>
  </conditionalFormatting>
  <conditionalFormatting sqref="C257">
    <cfRule type="expression" priority="49" dxfId="591" stopIfTrue="1">
      <formula>NOT(ISERROR(SEARCH("Priemonė",C257)))</formula>
    </cfRule>
    <cfRule type="expression" priority="50" dxfId="592" stopIfTrue="1">
      <formula>NOT(ISERROR(SEARCH("Uždavinys",C257)))</formula>
    </cfRule>
    <cfRule type="expression" priority="51" dxfId="593" stopIfTrue="1">
      <formula>NOT(ISERROR(SEARCH("Tikslas",C257)))</formula>
    </cfRule>
  </conditionalFormatting>
  <conditionalFormatting sqref="C262">
    <cfRule type="containsText" priority="46" dxfId="588" operator="containsText" text="Priemonė">
      <formula>NOT(ISERROR(SEARCH("Priemonė",C262)))</formula>
    </cfRule>
    <cfRule type="containsText" priority="47" dxfId="589" operator="containsText" text="Uždavinys">
      <formula>NOT(ISERROR(SEARCH("Uždavinys",C262)))</formula>
    </cfRule>
    <cfRule type="containsText" priority="48" dxfId="590" operator="containsText" text="Tikslas">
      <formula>NOT(ISERROR(SEARCH("Tikslas",C262)))</formula>
    </cfRule>
  </conditionalFormatting>
  <conditionalFormatting sqref="C262:C264">
    <cfRule type="expression" priority="40" dxfId="591" stopIfTrue="1">
      <formula>NOT(ISERROR(SEARCH("Priemonė",C262)))</formula>
    </cfRule>
    <cfRule type="expression" priority="41" dxfId="592" stopIfTrue="1">
      <formula>NOT(ISERROR(SEARCH("Uždavinys",C262)))</formula>
    </cfRule>
    <cfRule type="expression" priority="42" dxfId="593" stopIfTrue="1">
      <formula>NOT(ISERROR(SEARCH("Tikslas",C262)))</formula>
    </cfRule>
  </conditionalFormatting>
  <conditionalFormatting sqref="C265">
    <cfRule type="expression" priority="37" dxfId="591" stopIfTrue="1">
      <formula>NOT(ISERROR(SEARCH("Priemonė",C265)))</formula>
    </cfRule>
    <cfRule type="expression" priority="38" dxfId="592" stopIfTrue="1">
      <formula>NOT(ISERROR(SEARCH("Uždavinys",C265)))</formula>
    </cfRule>
    <cfRule type="expression" priority="39" dxfId="593" stopIfTrue="1">
      <formula>NOT(ISERROR(SEARCH("Tikslas",C265)))</formula>
    </cfRule>
  </conditionalFormatting>
  <conditionalFormatting sqref="C266">
    <cfRule type="expression" priority="34" dxfId="591" stopIfTrue="1">
      <formula>NOT(ISERROR(SEARCH("Priemonė",C266)))</formula>
    </cfRule>
    <cfRule type="expression" priority="35" dxfId="592" stopIfTrue="1">
      <formula>NOT(ISERROR(SEARCH("Uždavinys",C266)))</formula>
    </cfRule>
    <cfRule type="expression" priority="36" dxfId="593" stopIfTrue="1">
      <formula>NOT(ISERROR(SEARCH("Tikslas",C266)))</formula>
    </cfRule>
  </conditionalFormatting>
  <conditionalFormatting sqref="C268">
    <cfRule type="expression" priority="28" dxfId="591" stopIfTrue="1">
      <formula>NOT(ISERROR(SEARCH("Priemonė",C268)))</formula>
    </cfRule>
    <cfRule type="expression" priority="29" dxfId="592" stopIfTrue="1">
      <formula>NOT(ISERROR(SEARCH("Uždavinys",C268)))</formula>
    </cfRule>
    <cfRule type="expression" priority="30" dxfId="593" stopIfTrue="1">
      <formula>NOT(ISERROR(SEARCH("Tikslas",C268)))</formula>
    </cfRule>
  </conditionalFormatting>
  <conditionalFormatting sqref="C269">
    <cfRule type="expression" priority="25" dxfId="591" stopIfTrue="1">
      <formula>NOT(ISERROR(SEARCH("Priemonė",C269)))</formula>
    </cfRule>
    <cfRule type="expression" priority="26" dxfId="592" stopIfTrue="1">
      <formula>NOT(ISERROR(SEARCH("Uždavinys",C269)))</formula>
    </cfRule>
    <cfRule type="expression" priority="27" dxfId="593" stopIfTrue="1">
      <formula>NOT(ISERROR(SEARCH("Tikslas",C269)))</formula>
    </cfRule>
  </conditionalFormatting>
  <conditionalFormatting sqref="C270">
    <cfRule type="expression" priority="22" dxfId="591" stopIfTrue="1">
      <formula>NOT(ISERROR(SEARCH("Priemonė",C270)))</formula>
    </cfRule>
    <cfRule type="expression" priority="23" dxfId="592" stopIfTrue="1">
      <formula>NOT(ISERROR(SEARCH("Uždavinys",C270)))</formula>
    </cfRule>
    <cfRule type="expression" priority="24" dxfId="593" stopIfTrue="1">
      <formula>NOT(ISERROR(SEARCH("Tikslas",C270)))</formula>
    </cfRule>
  </conditionalFormatting>
  <conditionalFormatting sqref="C271">
    <cfRule type="expression" priority="19" dxfId="591" stopIfTrue="1">
      <formula>NOT(ISERROR(SEARCH("Priemonė",C271)))</formula>
    </cfRule>
    <cfRule type="expression" priority="20" dxfId="592" stopIfTrue="1">
      <formula>NOT(ISERROR(SEARCH("Uždavinys",C271)))</formula>
    </cfRule>
    <cfRule type="expression" priority="21" dxfId="593" stopIfTrue="1">
      <formula>NOT(ISERROR(SEARCH("Tikslas",C271)))</formula>
    </cfRule>
  </conditionalFormatting>
  <conditionalFormatting sqref="C264">
    <cfRule type="containsText" priority="16" dxfId="588" operator="containsText" text="Priemonė">
      <formula>NOT(ISERROR(SEARCH("Priemonė",C264)))</formula>
    </cfRule>
    <cfRule type="containsText" priority="17" dxfId="589" operator="containsText" text="Uždavinys">
      <formula>NOT(ISERROR(SEARCH("Uždavinys",C264)))</formula>
    </cfRule>
    <cfRule type="containsText" priority="18" dxfId="590" operator="containsText" text="Tikslas">
      <formula>NOT(ISERROR(SEARCH("Tikslas",C264)))</formula>
    </cfRule>
  </conditionalFormatting>
  <conditionalFormatting sqref="C251">
    <cfRule type="containsText" priority="1" dxfId="588" operator="containsText" text="Priemonė">
      <formula>NOT(ISERROR(SEARCH("Priemonė",C251)))</formula>
    </cfRule>
    <cfRule type="containsText" priority="2" dxfId="589" operator="containsText" text="Uždavinys">
      <formula>NOT(ISERROR(SEARCH("Uždavinys",C251)))</formula>
    </cfRule>
    <cfRule type="containsText" priority="3" dxfId="590" operator="containsText" text="Tikslas">
      <formula>NOT(ISERROR(SEARCH("Tikslas",C251)))</formula>
    </cfRule>
  </conditionalFormatting>
  <conditionalFormatting sqref="C252 C248 C254">
    <cfRule type="containsText" priority="13" dxfId="588" operator="containsText" text="Priemonė">
      <formula>NOT(ISERROR(SEARCH("Priemonė",C248)))</formula>
    </cfRule>
    <cfRule type="containsText" priority="14" dxfId="589" operator="containsText" text="Uždavinys">
      <formula>NOT(ISERROR(SEARCH("Uždavinys",C248)))</formula>
    </cfRule>
    <cfRule type="containsText" priority="15" dxfId="590" operator="containsText" text="Tikslas">
      <formula>NOT(ISERROR(SEARCH("Tikslas",C248)))</formula>
    </cfRule>
  </conditionalFormatting>
  <conditionalFormatting sqref="C249">
    <cfRule type="containsText" priority="10" dxfId="588" operator="containsText" text="Priemonė">
      <formula>NOT(ISERROR(SEARCH("Priemonė",C249)))</formula>
    </cfRule>
    <cfRule type="containsText" priority="11" dxfId="589" operator="containsText" text="Uždavinys">
      <formula>NOT(ISERROR(SEARCH("Uždavinys",C249)))</formula>
    </cfRule>
    <cfRule type="containsText" priority="12" dxfId="590" operator="containsText" text="Tikslas">
      <formula>NOT(ISERROR(SEARCH("Tikslas",C249)))</formula>
    </cfRule>
  </conditionalFormatting>
  <conditionalFormatting sqref="C250">
    <cfRule type="containsText" priority="7" dxfId="588" operator="containsText" text="Priemonė">
      <formula>NOT(ISERROR(SEARCH("Priemonė",C250)))</formula>
    </cfRule>
    <cfRule type="containsText" priority="8" dxfId="589" operator="containsText" text="Uždavinys">
      <formula>NOT(ISERROR(SEARCH("Uždavinys",C250)))</formula>
    </cfRule>
    <cfRule type="containsText" priority="9" dxfId="590" operator="containsText" text="Tikslas">
      <formula>NOT(ISERROR(SEARCH("Tikslas",C250)))</formula>
    </cfRule>
  </conditionalFormatting>
  <conditionalFormatting sqref="C253:C254">
    <cfRule type="expression" priority="4" dxfId="591" stopIfTrue="1">
      <formula>NOT(ISERROR(SEARCH("Priemonė",C253)))</formula>
    </cfRule>
    <cfRule type="expression" priority="5" dxfId="592" stopIfTrue="1">
      <formula>NOT(ISERROR(SEARCH("Uždavinys",C253)))</formula>
    </cfRule>
    <cfRule type="expression" priority="6" dxfId="593" stopIfTrue="1">
      <formula>NOT(ISERROR(SEARCH("Tikslas",C253)))</formula>
    </cfRule>
  </conditionalFormatting>
  <printOptions horizontalCentered="1"/>
  <pageMargins left="0.11811023622047245" right="0.11811023622047245" top="0.7480314960629921" bottom="0.11811023622047245" header="0.11811023622047245" footer="0.11811023622047245"/>
  <pageSetup horizontalDpi="600" verticalDpi="600" orientation="landscape" paperSize="9" scale="52" r:id="rId3"/>
  <headerFooter differentFirst="1">
    <oddFooter>&amp;R&amp;P</oddFooter>
  </headerFooter>
  <rowBreaks count="2" manualBreakCount="2">
    <brk id="43" max="20" man="1"/>
    <brk id="69" max="20" man="1"/>
  </rowBreaks>
  <legacyDrawing r:id="rId2"/>
</worksheet>
</file>

<file path=xl/worksheets/sheet3.xml><?xml version="1.0" encoding="utf-8"?>
<worksheet xmlns="http://schemas.openxmlformats.org/spreadsheetml/2006/main" xmlns:r="http://schemas.openxmlformats.org/officeDocument/2006/relationships">
  <dimension ref="A1:W297"/>
  <sheetViews>
    <sheetView view="pageBreakPreview" zoomScale="91" zoomScaleNormal="65" zoomScaleSheetLayoutView="91" zoomScalePageLayoutView="0" workbookViewId="0" topLeftCell="A1">
      <selection activeCell="D12" sqref="D12"/>
    </sheetView>
  </sheetViews>
  <sheetFormatPr defaultColWidth="9.140625" defaultRowHeight="15"/>
  <cols>
    <col min="1" max="1" width="11.140625" style="286" customWidth="1"/>
    <col min="2" max="2" width="12.8515625" style="286" customWidth="1"/>
    <col min="3" max="3" width="25.8515625" style="287" customWidth="1"/>
    <col min="4" max="4" width="12.7109375" style="286" customWidth="1"/>
    <col min="5" max="5" width="11.28125" style="286" customWidth="1"/>
    <col min="6" max="6" width="12.28125" style="286" customWidth="1"/>
    <col min="7" max="7" width="14.7109375" style="694" customWidth="1"/>
    <col min="8" max="8" width="5.140625" style="286" customWidth="1"/>
    <col min="9" max="9" width="4.57421875" style="286" customWidth="1"/>
    <col min="10" max="10" width="4.421875" style="286" customWidth="1"/>
    <col min="11" max="11" width="9.140625" style="286" customWidth="1"/>
    <col min="12" max="12" width="19.28125" style="543" customWidth="1"/>
    <col min="13" max="13" width="9.140625" style="286" customWidth="1"/>
    <col min="14" max="14" width="8.8515625" style="286" customWidth="1"/>
    <col min="15" max="15" width="18.7109375" style="543" customWidth="1"/>
    <col min="16" max="16" width="12.28125" style="286" customWidth="1"/>
    <col min="17" max="17" width="9.421875" style="286" customWidth="1"/>
    <col min="18" max="18" width="14.421875" style="543" customWidth="1"/>
    <col min="19" max="19" width="11.140625" style="286" customWidth="1"/>
    <col min="20" max="20" width="7.28125" style="286" customWidth="1"/>
    <col min="21" max="21" width="13.28125" style="543" customWidth="1"/>
    <col min="22" max="22" width="7.57421875" style="286" customWidth="1"/>
    <col min="23" max="23" width="5.140625" style="287" customWidth="1"/>
    <col min="24" max="16384" width="9.140625" style="287" customWidth="1"/>
  </cols>
  <sheetData>
    <row r="1" spans="1:7" ht="12.75">
      <c r="A1" s="763" t="s">
        <v>1240</v>
      </c>
      <c r="B1" s="763"/>
      <c r="C1" s="763"/>
      <c r="D1" s="763"/>
      <c r="E1" s="763"/>
      <c r="F1" s="763"/>
      <c r="G1" s="763"/>
    </row>
    <row r="2" spans="1:22" s="289" customFormat="1" ht="15.75">
      <c r="A2" s="761" t="s">
        <v>623</v>
      </c>
      <c r="B2" s="761"/>
      <c r="C2" s="761"/>
      <c r="D2" s="761"/>
      <c r="E2" s="761"/>
      <c r="F2" s="761"/>
      <c r="G2" s="761"/>
      <c r="H2" s="761"/>
      <c r="I2" s="761"/>
      <c r="J2" s="761"/>
      <c r="K2" s="761"/>
      <c r="L2" s="761"/>
      <c r="M2" s="761"/>
      <c r="N2" s="761"/>
      <c r="O2" s="761"/>
      <c r="P2" s="761"/>
      <c r="Q2" s="761"/>
      <c r="R2" s="761"/>
      <c r="S2" s="761"/>
      <c r="T2" s="761"/>
      <c r="U2" s="761"/>
      <c r="V2" s="761"/>
    </row>
    <row r="3" ht="12.75"/>
    <row r="4" spans="1:22" s="291" customFormat="1" ht="16.5" customHeight="1">
      <c r="A4" s="762" t="s">
        <v>1186</v>
      </c>
      <c r="B4" s="762"/>
      <c r="C4" s="762"/>
      <c r="D4" s="762"/>
      <c r="E4" s="762"/>
      <c r="F4" s="762"/>
      <c r="G4" s="762"/>
      <c r="H4" s="288"/>
      <c r="I4" s="288"/>
      <c r="J4" s="288"/>
      <c r="K4" s="290"/>
      <c r="L4" s="543"/>
      <c r="M4" s="290"/>
      <c r="N4" s="290"/>
      <c r="O4" s="543"/>
      <c r="P4" s="290"/>
      <c r="Q4" s="290"/>
      <c r="R4" s="543"/>
      <c r="S4" s="290"/>
      <c r="T4" s="290"/>
      <c r="U4" s="543"/>
      <c r="V4" s="290"/>
    </row>
    <row r="5" ht="13.5" thickBot="1"/>
    <row r="6" spans="1:22" ht="15.75" customHeight="1" thickBot="1">
      <c r="A6" s="764" t="s">
        <v>973</v>
      </c>
      <c r="B6" s="765"/>
      <c r="C6" s="765"/>
      <c r="D6" s="765"/>
      <c r="E6" s="765"/>
      <c r="F6" s="765"/>
      <c r="G6" s="765"/>
      <c r="H6" s="765"/>
      <c r="I6" s="765"/>
      <c r="J6" s="766"/>
      <c r="K6" s="764" t="s">
        <v>974</v>
      </c>
      <c r="L6" s="765"/>
      <c r="M6" s="765"/>
      <c r="N6" s="765"/>
      <c r="O6" s="765"/>
      <c r="P6" s="765"/>
      <c r="Q6" s="765"/>
      <c r="R6" s="765"/>
      <c r="S6" s="765"/>
      <c r="T6" s="765"/>
      <c r="U6" s="765"/>
      <c r="V6" s="766"/>
    </row>
    <row r="7" spans="1:22" s="286" customFormat="1" ht="104.25" customHeight="1">
      <c r="A7" s="541" t="s">
        <v>0</v>
      </c>
      <c r="B7" s="605" t="s">
        <v>972</v>
      </c>
      <c r="C7" s="539" t="s">
        <v>1</v>
      </c>
      <c r="D7" s="539" t="s">
        <v>967</v>
      </c>
      <c r="E7" s="539" t="s">
        <v>2</v>
      </c>
      <c r="F7" s="539" t="s">
        <v>3</v>
      </c>
      <c r="G7" s="539" t="s">
        <v>4</v>
      </c>
      <c r="H7" s="539" t="s">
        <v>968</v>
      </c>
      <c r="I7" s="539" t="s">
        <v>969</v>
      </c>
      <c r="J7" s="542" t="s">
        <v>5</v>
      </c>
      <c r="K7" s="538" t="s">
        <v>21</v>
      </c>
      <c r="L7" s="539" t="s">
        <v>975</v>
      </c>
      <c r="M7" s="540" t="s">
        <v>22</v>
      </c>
      <c r="N7" s="538" t="s">
        <v>18</v>
      </c>
      <c r="O7" s="539" t="s">
        <v>976</v>
      </c>
      <c r="P7" s="540" t="s">
        <v>23</v>
      </c>
      <c r="Q7" s="538" t="s">
        <v>19</v>
      </c>
      <c r="R7" s="539" t="s">
        <v>977</v>
      </c>
      <c r="S7" s="540" t="s">
        <v>24</v>
      </c>
      <c r="T7" s="538" t="s">
        <v>20</v>
      </c>
      <c r="U7" s="539" t="s">
        <v>978</v>
      </c>
      <c r="V7" s="540" t="s">
        <v>25</v>
      </c>
    </row>
    <row r="8" spans="1:22" ht="11.25" customHeight="1">
      <c r="A8" s="292"/>
      <c r="B8" s="523"/>
      <c r="C8" s="293"/>
      <c r="D8" s="294"/>
      <c r="E8" s="294"/>
      <c r="F8" s="294"/>
      <c r="G8" s="23"/>
      <c r="H8" s="294"/>
      <c r="I8" s="294"/>
      <c r="J8" s="295"/>
      <c r="K8" s="208"/>
      <c r="L8" s="544"/>
      <c r="M8" s="209"/>
      <c r="N8" s="208"/>
      <c r="O8" s="544"/>
      <c r="P8" s="209"/>
      <c r="Q8" s="208"/>
      <c r="R8" s="544"/>
      <c r="S8" s="209"/>
      <c r="T8" s="208"/>
      <c r="U8" s="544"/>
      <c r="V8" s="209"/>
    </row>
    <row r="9" spans="1:22" s="297" customFormat="1" ht="21.75" customHeight="1">
      <c r="A9" s="296" t="s">
        <v>131</v>
      </c>
      <c r="B9" s="752" t="s">
        <v>124</v>
      </c>
      <c r="C9" s="753"/>
      <c r="D9" s="753"/>
      <c r="E9" s="753"/>
      <c r="F9" s="753"/>
      <c r="G9" s="753"/>
      <c r="H9" s="753"/>
      <c r="I9" s="753"/>
      <c r="J9" s="754"/>
      <c r="K9" s="327"/>
      <c r="L9" s="545"/>
      <c r="M9" s="328"/>
      <c r="N9" s="327"/>
      <c r="O9" s="545"/>
      <c r="P9" s="328"/>
      <c r="Q9" s="327"/>
      <c r="R9" s="545"/>
      <c r="S9" s="328"/>
      <c r="T9" s="327"/>
      <c r="U9" s="545"/>
      <c r="V9" s="328"/>
    </row>
    <row r="10" spans="1:22" s="297" customFormat="1" ht="18.75" customHeight="1">
      <c r="A10" s="298" t="s">
        <v>15</v>
      </c>
      <c r="B10" s="749" t="s">
        <v>125</v>
      </c>
      <c r="C10" s="750"/>
      <c r="D10" s="750"/>
      <c r="E10" s="750"/>
      <c r="F10" s="750"/>
      <c r="G10" s="750"/>
      <c r="H10" s="750"/>
      <c r="I10" s="750"/>
      <c r="J10" s="751"/>
      <c r="K10" s="343"/>
      <c r="L10" s="546"/>
      <c r="M10" s="344"/>
      <c r="N10" s="343"/>
      <c r="O10" s="546"/>
      <c r="P10" s="344"/>
      <c r="Q10" s="343"/>
      <c r="R10" s="546"/>
      <c r="S10" s="344"/>
      <c r="T10" s="343"/>
      <c r="U10" s="546"/>
      <c r="V10" s="344"/>
    </row>
    <row r="11" spans="1:22" s="297" customFormat="1" ht="17.25" customHeight="1">
      <c r="A11" s="299" t="s">
        <v>132</v>
      </c>
      <c r="B11" s="743" t="s">
        <v>127</v>
      </c>
      <c r="C11" s="744"/>
      <c r="D11" s="744"/>
      <c r="E11" s="744"/>
      <c r="F11" s="744"/>
      <c r="G11" s="744"/>
      <c r="H11" s="744"/>
      <c r="I11" s="744"/>
      <c r="J11" s="745"/>
      <c r="K11" s="329"/>
      <c r="L11" s="547"/>
      <c r="M11" s="330"/>
      <c r="N11" s="329"/>
      <c r="O11" s="547"/>
      <c r="P11" s="330"/>
      <c r="Q11" s="329"/>
      <c r="R11" s="547"/>
      <c r="S11" s="330"/>
      <c r="T11" s="329"/>
      <c r="U11" s="547"/>
      <c r="V11" s="330"/>
    </row>
    <row r="12" spans="1:22" s="297" customFormat="1" ht="52.5" customHeight="1">
      <c r="A12" s="224" t="s">
        <v>401</v>
      </c>
      <c r="B12" s="606" t="s">
        <v>984</v>
      </c>
      <c r="C12" s="203" t="s">
        <v>637</v>
      </c>
      <c r="D12" s="196" t="s">
        <v>356</v>
      </c>
      <c r="E12" s="196" t="s">
        <v>251</v>
      </c>
      <c r="F12" s="196" t="s">
        <v>355</v>
      </c>
      <c r="G12" s="196" t="s">
        <v>358</v>
      </c>
      <c r="H12" s="196" t="s">
        <v>248</v>
      </c>
      <c r="I12" s="196" t="s">
        <v>16</v>
      </c>
      <c r="J12" s="176"/>
      <c r="K12" s="224" t="s">
        <v>757</v>
      </c>
      <c r="L12" s="548" t="s">
        <v>572</v>
      </c>
      <c r="M12" s="225">
        <v>6</v>
      </c>
      <c r="N12" s="224"/>
      <c r="O12" s="548"/>
      <c r="P12" s="225"/>
      <c r="Q12" s="224"/>
      <c r="R12" s="548"/>
      <c r="S12" s="225"/>
      <c r="T12" s="224"/>
      <c r="U12" s="548"/>
      <c r="V12" s="225"/>
    </row>
    <row r="13" spans="1:22" s="297" customFormat="1" ht="101.25" customHeight="1">
      <c r="A13" s="224" t="s">
        <v>402</v>
      </c>
      <c r="B13" s="606" t="s">
        <v>985</v>
      </c>
      <c r="C13" s="195" t="s">
        <v>856</v>
      </c>
      <c r="D13" s="196" t="s">
        <v>293</v>
      </c>
      <c r="E13" s="196" t="s">
        <v>251</v>
      </c>
      <c r="F13" s="196" t="s">
        <v>375</v>
      </c>
      <c r="G13" s="197" t="s">
        <v>247</v>
      </c>
      <c r="H13" s="196" t="s">
        <v>248</v>
      </c>
      <c r="I13" s="196" t="s">
        <v>16</v>
      </c>
      <c r="J13" s="176"/>
      <c r="K13" s="224" t="s">
        <v>705</v>
      </c>
      <c r="L13" s="548" t="s">
        <v>589</v>
      </c>
      <c r="M13" s="225">
        <v>2.266</v>
      </c>
      <c r="N13" s="224" t="s">
        <v>706</v>
      </c>
      <c r="O13" s="548" t="s">
        <v>707</v>
      </c>
      <c r="P13" s="345">
        <v>0.013102252</v>
      </c>
      <c r="Q13" s="224"/>
      <c r="R13" s="548"/>
      <c r="S13" s="225"/>
      <c r="T13" s="224"/>
      <c r="U13" s="548"/>
      <c r="V13" s="225"/>
    </row>
    <row r="14" spans="1:22" s="297" customFormat="1" ht="75.75" customHeight="1">
      <c r="A14" s="224" t="s">
        <v>403</v>
      </c>
      <c r="B14" s="606" t="s">
        <v>986</v>
      </c>
      <c r="C14" s="195" t="s">
        <v>308</v>
      </c>
      <c r="D14" s="196" t="s">
        <v>310</v>
      </c>
      <c r="E14" s="196" t="s">
        <v>251</v>
      </c>
      <c r="F14" s="196" t="s">
        <v>376</v>
      </c>
      <c r="G14" s="197" t="s">
        <v>247</v>
      </c>
      <c r="H14" s="196" t="s">
        <v>248</v>
      </c>
      <c r="I14" s="196" t="s">
        <v>16</v>
      </c>
      <c r="J14" s="176"/>
      <c r="K14" s="224" t="s">
        <v>705</v>
      </c>
      <c r="L14" s="548" t="s">
        <v>589</v>
      </c>
      <c r="M14" s="225">
        <v>0.31</v>
      </c>
      <c r="N14" s="224" t="s">
        <v>706</v>
      </c>
      <c r="O14" s="548" t="s">
        <v>707</v>
      </c>
      <c r="P14" s="225">
        <v>0.0013491</v>
      </c>
      <c r="Q14" s="224"/>
      <c r="R14" s="548"/>
      <c r="S14" s="225"/>
      <c r="T14" s="224"/>
      <c r="U14" s="548"/>
      <c r="V14" s="225"/>
    </row>
    <row r="15" spans="1:22" s="297" customFormat="1" ht="75.75" customHeight="1">
      <c r="A15" s="224" t="s">
        <v>404</v>
      </c>
      <c r="B15" s="606" t="s">
        <v>987</v>
      </c>
      <c r="C15" s="202" t="s">
        <v>636</v>
      </c>
      <c r="D15" s="196" t="s">
        <v>356</v>
      </c>
      <c r="E15" s="196" t="s">
        <v>251</v>
      </c>
      <c r="F15" s="196" t="s">
        <v>377</v>
      </c>
      <c r="G15" s="197" t="s">
        <v>247</v>
      </c>
      <c r="H15" s="196" t="s">
        <v>248</v>
      </c>
      <c r="I15" s="196" t="s">
        <v>16</v>
      </c>
      <c r="J15" s="176"/>
      <c r="K15" s="224" t="s">
        <v>705</v>
      </c>
      <c r="L15" s="548" t="s">
        <v>589</v>
      </c>
      <c r="M15" s="225">
        <v>1.52</v>
      </c>
      <c r="N15" s="224" t="s">
        <v>706</v>
      </c>
      <c r="O15" s="548" t="s">
        <v>707</v>
      </c>
      <c r="P15" s="225">
        <v>0.00924</v>
      </c>
      <c r="Q15" s="224"/>
      <c r="R15" s="548"/>
      <c r="S15" s="225"/>
      <c r="T15" s="224"/>
      <c r="U15" s="548"/>
      <c r="V15" s="225"/>
    </row>
    <row r="16" spans="1:22" s="297" customFormat="1" ht="75.75" customHeight="1">
      <c r="A16" s="224" t="s">
        <v>405</v>
      </c>
      <c r="B16" s="607" t="s">
        <v>988</v>
      </c>
      <c r="C16" s="305" t="s">
        <v>309</v>
      </c>
      <c r="D16" s="306" t="s">
        <v>310</v>
      </c>
      <c r="E16" s="306" t="s">
        <v>251</v>
      </c>
      <c r="F16" s="306" t="s">
        <v>376</v>
      </c>
      <c r="G16" s="307" t="s">
        <v>247</v>
      </c>
      <c r="H16" s="306" t="s">
        <v>248</v>
      </c>
      <c r="I16" s="306" t="s">
        <v>16</v>
      </c>
      <c r="J16" s="308" t="s">
        <v>17</v>
      </c>
      <c r="K16" s="346" t="s">
        <v>705</v>
      </c>
      <c r="L16" s="549" t="s">
        <v>589</v>
      </c>
      <c r="M16" s="347">
        <v>0.3</v>
      </c>
      <c r="N16" s="346" t="s">
        <v>706</v>
      </c>
      <c r="O16" s="549" t="s">
        <v>707</v>
      </c>
      <c r="P16" s="347">
        <v>0.00038</v>
      </c>
      <c r="Q16" s="346"/>
      <c r="R16" s="549"/>
      <c r="S16" s="347"/>
      <c r="T16" s="346"/>
      <c r="U16" s="549"/>
      <c r="V16" s="347"/>
    </row>
    <row r="17" spans="1:22" s="297" customFormat="1" ht="43.5" customHeight="1">
      <c r="A17" s="309" t="s">
        <v>728</v>
      </c>
      <c r="B17" s="606" t="s">
        <v>989</v>
      </c>
      <c r="C17" s="304" t="s">
        <v>723</v>
      </c>
      <c r="D17" s="301" t="s">
        <v>356</v>
      </c>
      <c r="E17" s="301" t="s">
        <v>251</v>
      </c>
      <c r="F17" s="301" t="s">
        <v>377</v>
      </c>
      <c r="G17" s="302" t="s">
        <v>724</v>
      </c>
      <c r="H17" s="301" t="s">
        <v>725</v>
      </c>
      <c r="I17" s="301" t="s">
        <v>16</v>
      </c>
      <c r="J17" s="303"/>
      <c r="K17" s="309" t="s">
        <v>726</v>
      </c>
      <c r="L17" s="550" t="s">
        <v>727</v>
      </c>
      <c r="M17" s="348">
        <v>1</v>
      </c>
      <c r="N17" s="309"/>
      <c r="O17" s="548"/>
      <c r="P17" s="225"/>
      <c r="Q17" s="224"/>
      <c r="R17" s="548"/>
      <c r="S17" s="225"/>
      <c r="T17" s="224"/>
      <c r="U17" s="548"/>
      <c r="V17" s="225"/>
    </row>
    <row r="18" spans="1:22" s="297" customFormat="1" ht="43.5" customHeight="1">
      <c r="A18" s="224" t="s">
        <v>893</v>
      </c>
      <c r="B18" s="606" t="s">
        <v>990</v>
      </c>
      <c r="C18" s="212" t="s">
        <v>894</v>
      </c>
      <c r="D18" s="196" t="s">
        <v>293</v>
      </c>
      <c r="E18" s="196" t="s">
        <v>251</v>
      </c>
      <c r="F18" s="196" t="s">
        <v>375</v>
      </c>
      <c r="G18" s="197" t="s">
        <v>247</v>
      </c>
      <c r="H18" s="196" t="s">
        <v>248</v>
      </c>
      <c r="I18" s="196" t="s">
        <v>16</v>
      </c>
      <c r="J18" s="176"/>
      <c r="K18" s="224" t="s">
        <v>705</v>
      </c>
      <c r="L18" s="548" t="s">
        <v>589</v>
      </c>
      <c r="M18" s="225">
        <v>0.902</v>
      </c>
      <c r="N18" s="309"/>
      <c r="O18" s="548"/>
      <c r="P18" s="225"/>
      <c r="Q18" s="224"/>
      <c r="R18" s="548"/>
      <c r="S18" s="225"/>
      <c r="T18" s="224"/>
      <c r="U18" s="548"/>
      <c r="V18" s="225"/>
    </row>
    <row r="19" spans="1:22" s="297" customFormat="1" ht="21.75" customHeight="1">
      <c r="A19" s="299" t="s">
        <v>133</v>
      </c>
      <c r="B19" s="743" t="s">
        <v>126</v>
      </c>
      <c r="C19" s="744"/>
      <c r="D19" s="744"/>
      <c r="E19" s="744"/>
      <c r="F19" s="744"/>
      <c r="G19" s="744"/>
      <c r="H19" s="744"/>
      <c r="I19" s="744"/>
      <c r="J19" s="745"/>
      <c r="K19" s="329"/>
      <c r="L19" s="547"/>
      <c r="M19" s="330"/>
      <c r="N19" s="329"/>
      <c r="O19" s="547"/>
      <c r="P19" s="330"/>
      <c r="Q19" s="329"/>
      <c r="R19" s="547"/>
      <c r="S19" s="330"/>
      <c r="T19" s="329"/>
      <c r="U19" s="547"/>
      <c r="V19" s="330"/>
    </row>
    <row r="20" spans="1:22" s="297" customFormat="1" ht="78.75" customHeight="1">
      <c r="A20" s="224" t="s">
        <v>406</v>
      </c>
      <c r="B20" s="606" t="s">
        <v>991</v>
      </c>
      <c r="C20" s="195" t="s">
        <v>245</v>
      </c>
      <c r="D20" s="196" t="s">
        <v>246</v>
      </c>
      <c r="E20" s="196" t="s">
        <v>251</v>
      </c>
      <c r="F20" s="196" t="s">
        <v>378</v>
      </c>
      <c r="G20" s="197" t="s">
        <v>247</v>
      </c>
      <c r="H20" s="196" t="s">
        <v>248</v>
      </c>
      <c r="I20" s="196" t="s">
        <v>16</v>
      </c>
      <c r="J20" s="176"/>
      <c r="K20" s="224" t="s">
        <v>705</v>
      </c>
      <c r="L20" s="548" t="s">
        <v>589</v>
      </c>
      <c r="M20" s="225">
        <v>0.37</v>
      </c>
      <c r="N20" s="224" t="s">
        <v>711</v>
      </c>
      <c r="O20" s="548" t="s">
        <v>590</v>
      </c>
      <c r="P20" s="225">
        <v>1</v>
      </c>
      <c r="Q20" s="224" t="s">
        <v>706</v>
      </c>
      <c r="R20" s="548" t="s">
        <v>707</v>
      </c>
      <c r="S20" s="225">
        <v>0.003877</v>
      </c>
      <c r="T20" s="224"/>
      <c r="U20" s="548"/>
      <c r="V20" s="225"/>
    </row>
    <row r="21" spans="1:22" s="297" customFormat="1" ht="78" customHeight="1">
      <c r="A21" s="224" t="s">
        <v>407</v>
      </c>
      <c r="B21" s="606" t="s">
        <v>992</v>
      </c>
      <c r="C21" s="195" t="s">
        <v>708</v>
      </c>
      <c r="D21" s="196" t="s">
        <v>246</v>
      </c>
      <c r="E21" s="196" t="s">
        <v>251</v>
      </c>
      <c r="F21" s="196" t="s">
        <v>378</v>
      </c>
      <c r="G21" s="197" t="s">
        <v>247</v>
      </c>
      <c r="H21" s="196" t="s">
        <v>248</v>
      </c>
      <c r="I21" s="196" t="s">
        <v>16</v>
      </c>
      <c r="J21" s="176"/>
      <c r="K21" s="224" t="s">
        <v>705</v>
      </c>
      <c r="L21" s="548" t="s">
        <v>589</v>
      </c>
      <c r="M21" s="225">
        <v>1.007</v>
      </c>
      <c r="N21" s="224" t="s">
        <v>711</v>
      </c>
      <c r="O21" s="548" t="s">
        <v>590</v>
      </c>
      <c r="P21" s="225">
        <v>1</v>
      </c>
      <c r="Q21" s="224" t="s">
        <v>706</v>
      </c>
      <c r="R21" s="548" t="s">
        <v>707</v>
      </c>
      <c r="S21" s="225">
        <v>0.04619758</v>
      </c>
      <c r="T21" s="224"/>
      <c r="U21" s="548"/>
      <c r="V21" s="225"/>
    </row>
    <row r="22" spans="1:22" s="297" customFormat="1" ht="78" customHeight="1">
      <c r="A22" s="224" t="s">
        <v>408</v>
      </c>
      <c r="B22" s="606" t="s">
        <v>993</v>
      </c>
      <c r="C22" s="304" t="s">
        <v>863</v>
      </c>
      <c r="D22" s="196" t="s">
        <v>285</v>
      </c>
      <c r="E22" s="196" t="s">
        <v>251</v>
      </c>
      <c r="F22" s="196" t="s">
        <v>379</v>
      </c>
      <c r="G22" s="197" t="s">
        <v>247</v>
      </c>
      <c r="H22" s="196" t="s">
        <v>248</v>
      </c>
      <c r="I22" s="196" t="s">
        <v>16</v>
      </c>
      <c r="J22" s="176"/>
      <c r="K22" s="224" t="s">
        <v>709</v>
      </c>
      <c r="L22" s="548" t="s">
        <v>710</v>
      </c>
      <c r="M22" s="225">
        <v>1.3</v>
      </c>
      <c r="N22" s="224" t="s">
        <v>706</v>
      </c>
      <c r="O22" s="548" t="s">
        <v>707</v>
      </c>
      <c r="P22" s="225">
        <v>0.0321</v>
      </c>
      <c r="Q22" s="224"/>
      <c r="R22" s="548"/>
      <c r="S22" s="225"/>
      <c r="T22" s="224"/>
      <c r="U22" s="548"/>
      <c r="V22" s="225"/>
    </row>
    <row r="23" spans="1:22" s="297" customFormat="1" ht="78" customHeight="1">
      <c r="A23" s="224" t="s">
        <v>409</v>
      </c>
      <c r="B23" s="606" t="s">
        <v>994</v>
      </c>
      <c r="C23" s="304" t="s">
        <v>866</v>
      </c>
      <c r="D23" s="196" t="s">
        <v>369</v>
      </c>
      <c r="E23" s="196" t="s">
        <v>251</v>
      </c>
      <c r="F23" s="196" t="s">
        <v>370</v>
      </c>
      <c r="G23" s="196" t="s">
        <v>247</v>
      </c>
      <c r="H23" s="196" t="s">
        <v>248</v>
      </c>
      <c r="I23" s="196" t="s">
        <v>16</v>
      </c>
      <c r="J23" s="176"/>
      <c r="K23" s="224" t="s">
        <v>705</v>
      </c>
      <c r="L23" s="548" t="s">
        <v>589</v>
      </c>
      <c r="M23" s="225">
        <v>2</v>
      </c>
      <c r="N23" s="224" t="s">
        <v>706</v>
      </c>
      <c r="O23" s="548" t="s">
        <v>707</v>
      </c>
      <c r="P23" s="225">
        <v>0.0218</v>
      </c>
      <c r="Q23" s="224"/>
      <c r="R23" s="548"/>
      <c r="S23" s="225"/>
      <c r="T23" s="224"/>
      <c r="U23" s="548"/>
      <c r="V23" s="225"/>
    </row>
    <row r="24" spans="1:22" s="297" customFormat="1" ht="78" customHeight="1">
      <c r="A24" s="224" t="s">
        <v>410</v>
      </c>
      <c r="B24" s="607" t="s">
        <v>995</v>
      </c>
      <c r="C24" s="305" t="s">
        <v>718</v>
      </c>
      <c r="D24" s="306" t="s">
        <v>310</v>
      </c>
      <c r="E24" s="306" t="s">
        <v>251</v>
      </c>
      <c r="F24" s="306" t="s">
        <v>376</v>
      </c>
      <c r="G24" s="306" t="s">
        <v>247</v>
      </c>
      <c r="H24" s="306" t="s">
        <v>248</v>
      </c>
      <c r="I24" s="306"/>
      <c r="J24" s="308" t="s">
        <v>17</v>
      </c>
      <c r="K24" s="346" t="s">
        <v>705</v>
      </c>
      <c r="L24" s="549" t="s">
        <v>589</v>
      </c>
      <c r="M24" s="347">
        <v>0.3</v>
      </c>
      <c r="N24" s="346" t="s">
        <v>706</v>
      </c>
      <c r="O24" s="549" t="s">
        <v>707</v>
      </c>
      <c r="P24" s="347">
        <v>0.00038</v>
      </c>
      <c r="Q24" s="346"/>
      <c r="R24" s="549"/>
      <c r="S24" s="347"/>
      <c r="T24" s="346"/>
      <c r="U24" s="549"/>
      <c r="V24" s="347"/>
    </row>
    <row r="25" spans="1:22" s="297" customFormat="1" ht="22.5" customHeight="1">
      <c r="A25" s="299" t="s">
        <v>134</v>
      </c>
      <c r="B25" s="743" t="s">
        <v>128</v>
      </c>
      <c r="C25" s="744"/>
      <c r="D25" s="744"/>
      <c r="E25" s="744"/>
      <c r="F25" s="744"/>
      <c r="G25" s="744"/>
      <c r="H25" s="744"/>
      <c r="I25" s="744"/>
      <c r="J25" s="745"/>
      <c r="K25" s="329"/>
      <c r="L25" s="547"/>
      <c r="M25" s="330"/>
      <c r="N25" s="329"/>
      <c r="O25" s="547"/>
      <c r="P25" s="330"/>
      <c r="Q25" s="329"/>
      <c r="R25" s="547"/>
      <c r="S25" s="330"/>
      <c r="T25" s="329"/>
      <c r="U25" s="547"/>
      <c r="V25" s="330"/>
    </row>
    <row r="26" spans="1:22" s="297" customFormat="1" ht="51.75" customHeight="1">
      <c r="A26" s="194" t="s">
        <v>411</v>
      </c>
      <c r="B26" s="606" t="s">
        <v>996</v>
      </c>
      <c r="C26" s="195" t="s">
        <v>882</v>
      </c>
      <c r="D26" s="196" t="s">
        <v>246</v>
      </c>
      <c r="E26" s="196" t="s">
        <v>251</v>
      </c>
      <c r="F26" s="196" t="s">
        <v>378</v>
      </c>
      <c r="G26" s="197" t="s">
        <v>50</v>
      </c>
      <c r="H26" s="196" t="s">
        <v>248</v>
      </c>
      <c r="I26" s="196" t="s">
        <v>16</v>
      </c>
      <c r="J26" s="176"/>
      <c r="K26" s="36" t="s">
        <v>713</v>
      </c>
      <c r="L26" s="548" t="s">
        <v>573</v>
      </c>
      <c r="M26" s="37">
        <v>1.195</v>
      </c>
      <c r="N26" s="224"/>
      <c r="O26" s="548"/>
      <c r="P26" s="225"/>
      <c r="Q26" s="224"/>
      <c r="R26" s="548"/>
      <c r="S26" s="225"/>
      <c r="T26" s="224"/>
      <c r="U26" s="548"/>
      <c r="V26" s="225"/>
    </row>
    <row r="27" spans="1:22" s="297" customFormat="1" ht="61.5" customHeight="1">
      <c r="A27" s="194" t="s">
        <v>412</v>
      </c>
      <c r="B27" s="606" t="s">
        <v>997</v>
      </c>
      <c r="C27" s="195" t="s">
        <v>260</v>
      </c>
      <c r="D27" s="196" t="s">
        <v>246</v>
      </c>
      <c r="E27" s="196" t="s">
        <v>251</v>
      </c>
      <c r="F27" s="196" t="s">
        <v>378</v>
      </c>
      <c r="G27" s="196" t="s">
        <v>261</v>
      </c>
      <c r="H27" s="196" t="s">
        <v>248</v>
      </c>
      <c r="I27" s="196"/>
      <c r="J27" s="176"/>
      <c r="K27" s="224" t="s">
        <v>775</v>
      </c>
      <c r="L27" s="548" t="s">
        <v>776</v>
      </c>
      <c r="M27" s="37">
        <v>2</v>
      </c>
      <c r="N27" s="224"/>
      <c r="O27" s="548"/>
      <c r="P27" s="225"/>
      <c r="Q27" s="224"/>
      <c r="R27" s="548"/>
      <c r="S27" s="225"/>
      <c r="T27" s="224"/>
      <c r="U27" s="548"/>
      <c r="V27" s="225"/>
    </row>
    <row r="28" spans="1:22" s="297" customFormat="1" ht="54" customHeight="1">
      <c r="A28" s="194" t="s">
        <v>413</v>
      </c>
      <c r="B28" s="606" t="s">
        <v>998</v>
      </c>
      <c r="C28" s="195" t="s">
        <v>867</v>
      </c>
      <c r="D28" s="196" t="s">
        <v>285</v>
      </c>
      <c r="E28" s="196" t="s">
        <v>251</v>
      </c>
      <c r="F28" s="196" t="s">
        <v>379</v>
      </c>
      <c r="G28" s="197" t="s">
        <v>50</v>
      </c>
      <c r="H28" s="196" t="s">
        <v>248</v>
      </c>
      <c r="I28" s="196" t="s">
        <v>16</v>
      </c>
      <c r="J28" s="176"/>
      <c r="K28" s="36" t="s">
        <v>713</v>
      </c>
      <c r="L28" s="548" t="s">
        <v>573</v>
      </c>
      <c r="M28" s="37">
        <v>0.3</v>
      </c>
      <c r="N28" s="224"/>
      <c r="O28" s="548"/>
      <c r="P28" s="225"/>
      <c r="Q28" s="224"/>
      <c r="R28" s="548"/>
      <c r="S28" s="225"/>
      <c r="T28" s="224"/>
      <c r="U28" s="548"/>
      <c r="V28" s="225"/>
    </row>
    <row r="29" spans="1:22" s="297" customFormat="1" ht="61.5" customHeight="1">
      <c r="A29" s="194" t="s">
        <v>414</v>
      </c>
      <c r="B29" s="606" t="s">
        <v>999</v>
      </c>
      <c r="C29" s="200" t="s">
        <v>774</v>
      </c>
      <c r="D29" s="196" t="s">
        <v>293</v>
      </c>
      <c r="E29" s="196" t="s">
        <v>251</v>
      </c>
      <c r="F29" s="196" t="s">
        <v>375</v>
      </c>
      <c r="G29" s="197" t="s">
        <v>50</v>
      </c>
      <c r="H29" s="196" t="s">
        <v>248</v>
      </c>
      <c r="I29" s="196" t="s">
        <v>16</v>
      </c>
      <c r="J29" s="176"/>
      <c r="K29" s="36" t="s">
        <v>714</v>
      </c>
      <c r="L29" s="548" t="s">
        <v>574</v>
      </c>
      <c r="M29" s="37">
        <v>1.481</v>
      </c>
      <c r="N29" s="224"/>
      <c r="O29" s="548"/>
      <c r="P29" s="225"/>
      <c r="Q29" s="224"/>
      <c r="R29" s="548"/>
      <c r="S29" s="225"/>
      <c r="T29" s="224"/>
      <c r="U29" s="548"/>
      <c r="V29" s="225"/>
    </row>
    <row r="30" spans="1:22" s="297" customFormat="1" ht="53.25" customHeight="1">
      <c r="A30" s="194" t="s">
        <v>415</v>
      </c>
      <c r="B30" s="606" t="s">
        <v>1000</v>
      </c>
      <c r="C30" s="195" t="s">
        <v>855</v>
      </c>
      <c r="D30" s="196" t="s">
        <v>310</v>
      </c>
      <c r="E30" s="196" t="s">
        <v>251</v>
      </c>
      <c r="F30" s="196" t="s">
        <v>376</v>
      </c>
      <c r="G30" s="196" t="s">
        <v>50</v>
      </c>
      <c r="H30" s="196" t="s">
        <v>248</v>
      </c>
      <c r="I30" s="196"/>
      <c r="J30" s="176"/>
      <c r="K30" s="36" t="s">
        <v>713</v>
      </c>
      <c r="L30" s="548" t="s">
        <v>573</v>
      </c>
      <c r="M30" s="37">
        <v>0.45</v>
      </c>
      <c r="N30" s="224"/>
      <c r="O30" s="548"/>
      <c r="P30" s="225"/>
      <c r="Q30" s="224"/>
      <c r="R30" s="548"/>
      <c r="S30" s="225"/>
      <c r="T30" s="224"/>
      <c r="U30" s="548"/>
      <c r="V30" s="225"/>
    </row>
    <row r="31" spans="1:22" s="297" customFormat="1" ht="61.5" customHeight="1">
      <c r="A31" s="194" t="s">
        <v>416</v>
      </c>
      <c r="B31" s="606" t="s">
        <v>1001</v>
      </c>
      <c r="C31" s="195" t="s">
        <v>374</v>
      </c>
      <c r="D31" s="196" t="s">
        <v>369</v>
      </c>
      <c r="E31" s="196" t="s">
        <v>251</v>
      </c>
      <c r="F31" s="196" t="s">
        <v>370</v>
      </c>
      <c r="G31" s="196" t="s">
        <v>247</v>
      </c>
      <c r="H31" s="196" t="s">
        <v>248</v>
      </c>
      <c r="I31" s="196"/>
      <c r="J31" s="176"/>
      <c r="K31" s="36" t="s">
        <v>711</v>
      </c>
      <c r="L31" s="548" t="s">
        <v>590</v>
      </c>
      <c r="M31" s="37">
        <v>9</v>
      </c>
      <c r="N31" s="224"/>
      <c r="O31" s="548"/>
      <c r="P31" s="225"/>
      <c r="Q31" s="224"/>
      <c r="R31" s="548"/>
      <c r="S31" s="225"/>
      <c r="T31" s="224"/>
      <c r="U31" s="548"/>
      <c r="V31" s="225"/>
    </row>
    <row r="32" spans="1:22" s="297" customFormat="1" ht="51.75" customHeight="1">
      <c r="A32" s="207" t="s">
        <v>417</v>
      </c>
      <c r="B32" s="606" t="s">
        <v>1002</v>
      </c>
      <c r="C32" s="202" t="s">
        <v>868</v>
      </c>
      <c r="D32" s="196" t="s">
        <v>334</v>
      </c>
      <c r="E32" s="196" t="s">
        <v>251</v>
      </c>
      <c r="F32" s="196" t="s">
        <v>380</v>
      </c>
      <c r="G32" s="196" t="s">
        <v>50</v>
      </c>
      <c r="H32" s="196" t="s">
        <v>248</v>
      </c>
      <c r="I32" s="196"/>
      <c r="J32" s="176"/>
      <c r="K32" s="36" t="s">
        <v>713</v>
      </c>
      <c r="L32" s="548" t="s">
        <v>573</v>
      </c>
      <c r="M32" s="37">
        <v>1.52</v>
      </c>
      <c r="N32" s="349"/>
      <c r="O32" s="560"/>
      <c r="P32" s="350"/>
      <c r="Q32" s="224"/>
      <c r="R32" s="548"/>
      <c r="S32" s="225"/>
      <c r="T32" s="224"/>
      <c r="U32" s="548"/>
      <c r="V32" s="225"/>
    </row>
    <row r="33" spans="1:22" s="297" customFormat="1" ht="75.75" customHeight="1">
      <c r="A33" s="207" t="s">
        <v>418</v>
      </c>
      <c r="B33" s="606" t="s">
        <v>1003</v>
      </c>
      <c r="C33" s="202" t="s">
        <v>333</v>
      </c>
      <c r="D33" s="196" t="s">
        <v>334</v>
      </c>
      <c r="E33" s="196" t="s">
        <v>251</v>
      </c>
      <c r="F33" s="196" t="s">
        <v>380</v>
      </c>
      <c r="G33" s="196" t="s">
        <v>261</v>
      </c>
      <c r="H33" s="196" t="s">
        <v>248</v>
      </c>
      <c r="I33" s="196"/>
      <c r="J33" s="176"/>
      <c r="K33" s="224" t="s">
        <v>775</v>
      </c>
      <c r="L33" s="548" t="s">
        <v>776</v>
      </c>
      <c r="M33" s="37">
        <v>3</v>
      </c>
      <c r="N33" s="224"/>
      <c r="O33" s="548"/>
      <c r="P33" s="225"/>
      <c r="Q33" s="224"/>
      <c r="R33" s="548"/>
      <c r="S33" s="225"/>
      <c r="T33" s="224"/>
      <c r="U33" s="548"/>
      <c r="V33" s="225"/>
    </row>
    <row r="34" spans="1:22" s="297" customFormat="1" ht="55.5" customHeight="1">
      <c r="A34" s="194" t="s">
        <v>419</v>
      </c>
      <c r="B34" s="606" t="s">
        <v>1004</v>
      </c>
      <c r="C34" s="195" t="s">
        <v>760</v>
      </c>
      <c r="D34" s="196" t="s">
        <v>334</v>
      </c>
      <c r="E34" s="196" t="s">
        <v>251</v>
      </c>
      <c r="F34" s="196" t="s">
        <v>380</v>
      </c>
      <c r="G34" s="196" t="s">
        <v>339</v>
      </c>
      <c r="H34" s="196" t="s">
        <v>248</v>
      </c>
      <c r="I34" s="196"/>
      <c r="J34" s="176"/>
      <c r="K34" s="36" t="s">
        <v>711</v>
      </c>
      <c r="L34" s="548" t="s">
        <v>590</v>
      </c>
      <c r="M34" s="37">
        <v>1</v>
      </c>
      <c r="N34" s="349"/>
      <c r="O34" s="560"/>
      <c r="P34" s="350"/>
      <c r="Q34" s="224"/>
      <c r="R34" s="548"/>
      <c r="S34" s="225"/>
      <c r="T34" s="224"/>
      <c r="U34" s="548"/>
      <c r="V34" s="225"/>
    </row>
    <row r="35" spans="1:22" s="297" customFormat="1" ht="63" customHeight="1">
      <c r="A35" s="194" t="s">
        <v>420</v>
      </c>
      <c r="B35" s="606" t="s">
        <v>1005</v>
      </c>
      <c r="C35" s="202" t="s">
        <v>864</v>
      </c>
      <c r="D35" s="196" t="s">
        <v>334</v>
      </c>
      <c r="E35" s="196" t="s">
        <v>251</v>
      </c>
      <c r="F35" s="196" t="s">
        <v>380</v>
      </c>
      <c r="G35" s="196" t="s">
        <v>339</v>
      </c>
      <c r="H35" s="196" t="s">
        <v>248</v>
      </c>
      <c r="I35" s="196"/>
      <c r="J35" s="176"/>
      <c r="K35" s="36" t="s">
        <v>711</v>
      </c>
      <c r="L35" s="548" t="s">
        <v>590</v>
      </c>
      <c r="M35" s="37">
        <v>1</v>
      </c>
      <c r="N35" s="349"/>
      <c r="O35" s="560"/>
      <c r="P35" s="350"/>
      <c r="Q35" s="224"/>
      <c r="R35" s="548"/>
      <c r="S35" s="225"/>
      <c r="T35" s="224"/>
      <c r="U35" s="548"/>
      <c r="V35" s="225"/>
    </row>
    <row r="36" spans="1:22" s="297" customFormat="1" ht="63" customHeight="1">
      <c r="A36" s="194" t="s">
        <v>421</v>
      </c>
      <c r="B36" s="606" t="s">
        <v>1006</v>
      </c>
      <c r="C36" s="202" t="s">
        <v>865</v>
      </c>
      <c r="D36" s="196" t="s">
        <v>334</v>
      </c>
      <c r="E36" s="196" t="s">
        <v>251</v>
      </c>
      <c r="F36" s="196" t="s">
        <v>380</v>
      </c>
      <c r="G36" s="196" t="s">
        <v>339</v>
      </c>
      <c r="H36" s="196" t="s">
        <v>248</v>
      </c>
      <c r="I36" s="196"/>
      <c r="J36" s="176"/>
      <c r="K36" s="36" t="s">
        <v>711</v>
      </c>
      <c r="L36" s="548" t="s">
        <v>590</v>
      </c>
      <c r="M36" s="37">
        <v>1</v>
      </c>
      <c r="N36" s="224"/>
      <c r="O36" s="548"/>
      <c r="P36" s="225"/>
      <c r="Q36" s="224"/>
      <c r="R36" s="548"/>
      <c r="S36" s="225"/>
      <c r="T36" s="224"/>
      <c r="U36" s="548"/>
      <c r="V36" s="225"/>
    </row>
    <row r="37" spans="1:22" s="297" customFormat="1" ht="63" customHeight="1">
      <c r="A37" s="194" t="s">
        <v>422</v>
      </c>
      <c r="B37" s="606" t="s">
        <v>1007</v>
      </c>
      <c r="C37" s="203" t="s">
        <v>715</v>
      </c>
      <c r="D37" s="196" t="s">
        <v>356</v>
      </c>
      <c r="E37" s="196" t="s">
        <v>251</v>
      </c>
      <c r="F37" s="196" t="s">
        <v>377</v>
      </c>
      <c r="G37" s="196" t="s">
        <v>359</v>
      </c>
      <c r="H37" s="196" t="s">
        <v>248</v>
      </c>
      <c r="I37" s="196" t="s">
        <v>16</v>
      </c>
      <c r="J37" s="176"/>
      <c r="K37" s="36" t="s">
        <v>714</v>
      </c>
      <c r="L37" s="548" t="s">
        <v>574</v>
      </c>
      <c r="M37" s="37">
        <v>1.56</v>
      </c>
      <c r="N37" s="224"/>
      <c r="O37" s="548"/>
      <c r="P37" s="225"/>
      <c r="Q37" s="224"/>
      <c r="R37" s="548"/>
      <c r="S37" s="225"/>
      <c r="T37" s="224"/>
      <c r="U37" s="548"/>
      <c r="V37" s="225"/>
    </row>
    <row r="38" spans="1:22" s="297" customFormat="1" ht="66.75" customHeight="1">
      <c r="A38" s="194" t="s">
        <v>423</v>
      </c>
      <c r="B38" s="606" t="s">
        <v>1008</v>
      </c>
      <c r="C38" s="195" t="s">
        <v>368</v>
      </c>
      <c r="D38" s="196" t="s">
        <v>369</v>
      </c>
      <c r="E38" s="196" t="s">
        <v>251</v>
      </c>
      <c r="F38" s="196" t="s">
        <v>370</v>
      </c>
      <c r="G38" s="196" t="s">
        <v>371</v>
      </c>
      <c r="H38" s="196" t="s">
        <v>248</v>
      </c>
      <c r="I38" s="196"/>
      <c r="J38" s="176"/>
      <c r="K38" s="36" t="s">
        <v>714</v>
      </c>
      <c r="L38" s="548" t="s">
        <v>574</v>
      </c>
      <c r="M38" s="37">
        <v>1.8</v>
      </c>
      <c r="N38" s="224"/>
      <c r="O38" s="548"/>
      <c r="P38" s="225"/>
      <c r="Q38" s="224"/>
      <c r="R38" s="548"/>
      <c r="S38" s="225"/>
      <c r="T38" s="224"/>
      <c r="U38" s="548"/>
      <c r="V38" s="225"/>
    </row>
    <row r="39" spans="1:22" s="297" customFormat="1" ht="51" customHeight="1">
      <c r="A39" s="194" t="s">
        <v>424</v>
      </c>
      <c r="B39" s="606" t="s">
        <v>1009</v>
      </c>
      <c r="C39" s="195" t="s">
        <v>372</v>
      </c>
      <c r="D39" s="196" t="s">
        <v>369</v>
      </c>
      <c r="E39" s="196" t="s">
        <v>251</v>
      </c>
      <c r="F39" s="196" t="s">
        <v>370</v>
      </c>
      <c r="G39" s="196" t="s">
        <v>373</v>
      </c>
      <c r="H39" s="196" t="s">
        <v>248</v>
      </c>
      <c r="I39" s="205"/>
      <c r="J39" s="206"/>
      <c r="K39" s="224" t="s">
        <v>775</v>
      </c>
      <c r="L39" s="551" t="s">
        <v>776</v>
      </c>
      <c r="M39" s="37">
        <v>3</v>
      </c>
      <c r="N39" s="349"/>
      <c r="O39" s="560"/>
      <c r="P39" s="350"/>
      <c r="Q39" s="224"/>
      <c r="R39" s="548"/>
      <c r="S39" s="225"/>
      <c r="T39" s="224"/>
      <c r="U39" s="548"/>
      <c r="V39" s="225"/>
    </row>
    <row r="40" spans="1:22" s="297" customFormat="1" ht="60.75" customHeight="1">
      <c r="A40" s="194" t="s">
        <v>425</v>
      </c>
      <c r="B40" s="606" t="s">
        <v>1010</v>
      </c>
      <c r="C40" s="202" t="s">
        <v>354</v>
      </c>
      <c r="D40" s="196" t="s">
        <v>356</v>
      </c>
      <c r="E40" s="196" t="s">
        <v>251</v>
      </c>
      <c r="F40" s="196" t="s">
        <v>377</v>
      </c>
      <c r="G40" s="197" t="s">
        <v>247</v>
      </c>
      <c r="H40" s="196" t="s">
        <v>248</v>
      </c>
      <c r="I40" s="196"/>
      <c r="J40" s="176"/>
      <c r="K40" s="36" t="s">
        <v>711</v>
      </c>
      <c r="L40" s="548" t="s">
        <v>590</v>
      </c>
      <c r="M40" s="37">
        <v>7</v>
      </c>
      <c r="N40" s="349"/>
      <c r="O40" s="560"/>
      <c r="P40" s="350"/>
      <c r="Q40" s="224"/>
      <c r="R40" s="548"/>
      <c r="S40" s="225"/>
      <c r="T40" s="224"/>
      <c r="U40" s="548"/>
      <c r="V40" s="225"/>
    </row>
    <row r="41" spans="1:22" s="297" customFormat="1" ht="18.75" customHeight="1">
      <c r="A41" s="298" t="s">
        <v>135</v>
      </c>
      <c r="B41" s="749" t="s">
        <v>129</v>
      </c>
      <c r="C41" s="750"/>
      <c r="D41" s="750"/>
      <c r="E41" s="750"/>
      <c r="F41" s="750"/>
      <c r="G41" s="750"/>
      <c r="H41" s="750"/>
      <c r="I41" s="750"/>
      <c r="J41" s="751"/>
      <c r="K41" s="343"/>
      <c r="L41" s="546"/>
      <c r="M41" s="344"/>
      <c r="N41" s="343"/>
      <c r="O41" s="546"/>
      <c r="P41" s="344"/>
      <c r="Q41" s="343"/>
      <c r="R41" s="546"/>
      <c r="S41" s="344"/>
      <c r="T41" s="343"/>
      <c r="U41" s="546"/>
      <c r="V41" s="344"/>
    </row>
    <row r="42" spans="1:22" ht="18.75" customHeight="1">
      <c r="A42" s="299" t="s">
        <v>130</v>
      </c>
      <c r="B42" s="743" t="s">
        <v>136</v>
      </c>
      <c r="C42" s="744"/>
      <c r="D42" s="744"/>
      <c r="E42" s="744"/>
      <c r="F42" s="744"/>
      <c r="G42" s="744"/>
      <c r="H42" s="744"/>
      <c r="I42" s="744"/>
      <c r="J42" s="745"/>
      <c r="K42" s="329"/>
      <c r="L42" s="547"/>
      <c r="M42" s="330"/>
      <c r="N42" s="329"/>
      <c r="O42" s="547"/>
      <c r="P42" s="330"/>
      <c r="Q42" s="329"/>
      <c r="R42" s="547"/>
      <c r="S42" s="330"/>
      <c r="T42" s="329"/>
      <c r="U42" s="547"/>
      <c r="V42" s="330"/>
    </row>
    <row r="43" spans="1:22" ht="71.25" customHeight="1">
      <c r="A43" s="224" t="s">
        <v>426</v>
      </c>
      <c r="B43" s="606" t="s">
        <v>1011</v>
      </c>
      <c r="C43" s="195" t="s">
        <v>683</v>
      </c>
      <c r="D43" s="196" t="s">
        <v>356</v>
      </c>
      <c r="E43" s="196" t="s">
        <v>254</v>
      </c>
      <c r="F43" s="196" t="s">
        <v>654</v>
      </c>
      <c r="G43" s="196" t="s">
        <v>688</v>
      </c>
      <c r="H43" s="196" t="s">
        <v>248</v>
      </c>
      <c r="I43" s="196"/>
      <c r="J43" s="176"/>
      <c r="K43" s="36" t="s">
        <v>687</v>
      </c>
      <c r="L43" s="548" t="s">
        <v>686</v>
      </c>
      <c r="M43" s="37">
        <v>1618</v>
      </c>
      <c r="N43" s="224"/>
      <c r="O43" s="548"/>
      <c r="P43" s="225"/>
      <c r="Q43" s="224"/>
      <c r="R43" s="548"/>
      <c r="S43" s="225"/>
      <c r="T43" s="224"/>
      <c r="U43" s="548"/>
      <c r="V43" s="225"/>
    </row>
    <row r="44" spans="1:22" ht="30.75" customHeight="1">
      <c r="A44" s="298" t="s">
        <v>137</v>
      </c>
      <c r="B44" s="749" t="s">
        <v>138</v>
      </c>
      <c r="C44" s="750"/>
      <c r="D44" s="750"/>
      <c r="E44" s="750"/>
      <c r="F44" s="750"/>
      <c r="G44" s="750"/>
      <c r="H44" s="750"/>
      <c r="I44" s="750"/>
      <c r="J44" s="751"/>
      <c r="K44" s="343"/>
      <c r="L44" s="546"/>
      <c r="M44" s="344"/>
      <c r="N44" s="343"/>
      <c r="O44" s="546"/>
      <c r="P44" s="344"/>
      <c r="Q44" s="343"/>
      <c r="R44" s="546"/>
      <c r="S44" s="344"/>
      <c r="T44" s="343"/>
      <c r="U44" s="546"/>
      <c r="V44" s="344"/>
    </row>
    <row r="45" spans="1:22" ht="19.5" customHeight="1">
      <c r="A45" s="299" t="s">
        <v>139</v>
      </c>
      <c r="B45" s="743" t="s">
        <v>140</v>
      </c>
      <c r="C45" s="744"/>
      <c r="D45" s="744"/>
      <c r="E45" s="744"/>
      <c r="F45" s="744"/>
      <c r="G45" s="744"/>
      <c r="H45" s="744"/>
      <c r="I45" s="744"/>
      <c r="J45" s="745"/>
      <c r="K45" s="329"/>
      <c r="L45" s="547"/>
      <c r="M45" s="330"/>
      <c r="N45" s="329"/>
      <c r="O45" s="547"/>
      <c r="P45" s="330"/>
      <c r="Q45" s="329"/>
      <c r="R45" s="547"/>
      <c r="S45" s="330"/>
      <c r="T45" s="329"/>
      <c r="U45" s="547"/>
      <c r="V45" s="330"/>
    </row>
    <row r="46" spans="1:22" ht="63.75">
      <c r="A46" s="214" t="s">
        <v>427</v>
      </c>
      <c r="B46" s="606" t="s">
        <v>1012</v>
      </c>
      <c r="C46" s="232" t="s">
        <v>655</v>
      </c>
      <c r="D46" s="25" t="s">
        <v>653</v>
      </c>
      <c r="E46" s="196" t="s">
        <v>264</v>
      </c>
      <c r="F46" s="25" t="s">
        <v>654</v>
      </c>
      <c r="G46" s="313" t="s">
        <v>363</v>
      </c>
      <c r="H46" s="25" t="s">
        <v>248</v>
      </c>
      <c r="I46" s="196"/>
      <c r="J46" s="176"/>
      <c r="K46" s="224" t="s">
        <v>656</v>
      </c>
      <c r="L46" s="548" t="s">
        <v>578</v>
      </c>
      <c r="M46" s="225">
        <v>14938</v>
      </c>
      <c r="N46" s="224"/>
      <c r="O46" s="548"/>
      <c r="P46" s="225"/>
      <c r="Q46" s="224"/>
      <c r="R46" s="548"/>
      <c r="S46" s="225"/>
      <c r="T46" s="224"/>
      <c r="U46" s="548"/>
      <c r="V46" s="225"/>
    </row>
    <row r="47" spans="1:22" ht="96">
      <c r="A47" s="214" t="s">
        <v>428</v>
      </c>
      <c r="B47" s="606" t="s">
        <v>1013</v>
      </c>
      <c r="C47" s="195" t="s">
        <v>628</v>
      </c>
      <c r="D47" s="196" t="s">
        <v>255</v>
      </c>
      <c r="E47" s="196" t="s">
        <v>264</v>
      </c>
      <c r="F47" s="196" t="s">
        <v>378</v>
      </c>
      <c r="G47" s="196" t="s">
        <v>256</v>
      </c>
      <c r="H47" s="196" t="s">
        <v>248</v>
      </c>
      <c r="I47" s="196"/>
      <c r="J47" s="176"/>
      <c r="K47" s="224" t="s">
        <v>643</v>
      </c>
      <c r="L47" s="548" t="s">
        <v>580</v>
      </c>
      <c r="M47" s="225">
        <v>11676</v>
      </c>
      <c r="N47" s="224"/>
      <c r="O47" s="548"/>
      <c r="P47" s="225"/>
      <c r="Q47" s="224"/>
      <c r="R47" s="548"/>
      <c r="S47" s="225"/>
      <c r="T47" s="224"/>
      <c r="U47" s="548"/>
      <c r="V47" s="225"/>
    </row>
    <row r="48" spans="1:22" ht="156">
      <c r="A48" s="214" t="s">
        <v>429</v>
      </c>
      <c r="B48" s="607" t="s">
        <v>1014</v>
      </c>
      <c r="C48" s="305" t="s">
        <v>627</v>
      </c>
      <c r="D48" s="306" t="s">
        <v>255</v>
      </c>
      <c r="E48" s="306" t="s">
        <v>264</v>
      </c>
      <c r="F48" s="306" t="s">
        <v>378</v>
      </c>
      <c r="G48" s="306" t="s">
        <v>256</v>
      </c>
      <c r="H48" s="306" t="s">
        <v>248</v>
      </c>
      <c r="I48" s="306"/>
      <c r="J48" s="308" t="s">
        <v>17</v>
      </c>
      <c r="K48" s="346" t="s">
        <v>644</v>
      </c>
      <c r="L48" s="549" t="s">
        <v>579</v>
      </c>
      <c r="M48" s="347">
        <v>60</v>
      </c>
      <c r="N48" s="346" t="s">
        <v>645</v>
      </c>
      <c r="O48" s="549" t="s">
        <v>581</v>
      </c>
      <c r="P48" s="347">
        <v>256</v>
      </c>
      <c r="Q48" s="346" t="s">
        <v>646</v>
      </c>
      <c r="R48" s="549" t="s">
        <v>582</v>
      </c>
      <c r="S48" s="347">
        <v>231</v>
      </c>
      <c r="T48" s="346"/>
      <c r="U48" s="549"/>
      <c r="V48" s="347"/>
    </row>
    <row r="49" spans="1:22" s="297" customFormat="1" ht="132">
      <c r="A49" s="214" t="s">
        <v>430</v>
      </c>
      <c r="B49" s="606" t="s">
        <v>1015</v>
      </c>
      <c r="C49" s="195" t="s">
        <v>647</v>
      </c>
      <c r="D49" s="196" t="s">
        <v>296</v>
      </c>
      <c r="E49" s="196" t="s">
        <v>264</v>
      </c>
      <c r="F49" s="196" t="s">
        <v>379</v>
      </c>
      <c r="G49" s="196" t="s">
        <v>256</v>
      </c>
      <c r="H49" s="196" t="s">
        <v>248</v>
      </c>
      <c r="I49" s="196"/>
      <c r="J49" s="176"/>
      <c r="K49" s="224" t="s">
        <v>644</v>
      </c>
      <c r="L49" s="548" t="s">
        <v>579</v>
      </c>
      <c r="M49" s="225">
        <v>242</v>
      </c>
      <c r="N49" s="224" t="s">
        <v>643</v>
      </c>
      <c r="O49" s="548" t="s">
        <v>580</v>
      </c>
      <c r="P49" s="225">
        <v>630</v>
      </c>
      <c r="Q49" s="224" t="s">
        <v>645</v>
      </c>
      <c r="R49" s="548" t="s">
        <v>581</v>
      </c>
      <c r="S49" s="225">
        <v>240</v>
      </c>
      <c r="T49" s="224" t="s">
        <v>649</v>
      </c>
      <c r="U49" s="548" t="s">
        <v>583</v>
      </c>
      <c r="V49" s="225">
        <v>2.411</v>
      </c>
    </row>
    <row r="50" spans="1:22" s="297" customFormat="1" ht="180">
      <c r="A50" s="214" t="s">
        <v>431</v>
      </c>
      <c r="B50" s="606" t="s">
        <v>1016</v>
      </c>
      <c r="C50" s="195" t="s">
        <v>294</v>
      </c>
      <c r="D50" s="196" t="s">
        <v>295</v>
      </c>
      <c r="E50" s="196" t="s">
        <v>264</v>
      </c>
      <c r="F50" s="196" t="s">
        <v>375</v>
      </c>
      <c r="G50" s="196" t="s">
        <v>256</v>
      </c>
      <c r="H50" s="196" t="s">
        <v>248</v>
      </c>
      <c r="I50" s="196"/>
      <c r="J50" s="176"/>
      <c r="K50" s="224" t="s">
        <v>644</v>
      </c>
      <c r="L50" s="548" t="s">
        <v>579</v>
      </c>
      <c r="M50" s="225">
        <v>198</v>
      </c>
      <c r="N50" s="224" t="s">
        <v>643</v>
      </c>
      <c r="O50" s="548" t="s">
        <v>580</v>
      </c>
      <c r="P50" s="225">
        <v>238</v>
      </c>
      <c r="Q50" s="224" t="s">
        <v>645</v>
      </c>
      <c r="R50" s="548" t="s">
        <v>581</v>
      </c>
      <c r="S50" s="225">
        <v>356</v>
      </c>
      <c r="T50" s="224" t="s">
        <v>646</v>
      </c>
      <c r="U50" s="548" t="s">
        <v>582</v>
      </c>
      <c r="V50" s="225">
        <v>356</v>
      </c>
    </row>
    <row r="51" spans="1:22" s="297" customFormat="1" ht="132">
      <c r="A51" s="214" t="s">
        <v>432</v>
      </c>
      <c r="B51" s="606" t="s">
        <v>1017</v>
      </c>
      <c r="C51" s="195" t="s">
        <v>648</v>
      </c>
      <c r="D51" s="196" t="s">
        <v>315</v>
      </c>
      <c r="E51" s="196" t="s">
        <v>264</v>
      </c>
      <c r="F51" s="196" t="s">
        <v>376</v>
      </c>
      <c r="G51" s="196" t="s">
        <v>256</v>
      </c>
      <c r="H51" s="196" t="s">
        <v>248</v>
      </c>
      <c r="I51" s="196"/>
      <c r="J51" s="176"/>
      <c r="K51" s="224" t="s">
        <v>644</v>
      </c>
      <c r="L51" s="548" t="s">
        <v>579</v>
      </c>
      <c r="M51" s="225">
        <v>259</v>
      </c>
      <c r="N51" s="224" t="s">
        <v>643</v>
      </c>
      <c r="O51" s="548" t="s">
        <v>580</v>
      </c>
      <c r="P51" s="225">
        <v>592</v>
      </c>
      <c r="Q51" s="224" t="s">
        <v>645</v>
      </c>
      <c r="R51" s="548" t="s">
        <v>581</v>
      </c>
      <c r="S51" s="225">
        <v>319</v>
      </c>
      <c r="T51" s="224"/>
      <c r="U51" s="548"/>
      <c r="V51" s="225"/>
    </row>
    <row r="52" spans="1:22" s="297" customFormat="1" ht="96">
      <c r="A52" s="214" t="s">
        <v>433</v>
      </c>
      <c r="B52" s="606" t="s">
        <v>1018</v>
      </c>
      <c r="C52" s="195" t="s">
        <v>341</v>
      </c>
      <c r="D52" s="196" t="s">
        <v>343</v>
      </c>
      <c r="E52" s="196" t="s">
        <v>264</v>
      </c>
      <c r="F52" s="196" t="s">
        <v>380</v>
      </c>
      <c r="G52" s="196" t="s">
        <v>342</v>
      </c>
      <c r="H52" s="196" t="s">
        <v>248</v>
      </c>
      <c r="I52" s="196"/>
      <c r="J52" s="176"/>
      <c r="K52" s="224" t="s">
        <v>651</v>
      </c>
      <c r="L52" s="548" t="s">
        <v>576</v>
      </c>
      <c r="M52" s="225">
        <v>5</v>
      </c>
      <c r="N52" s="224" t="s">
        <v>652</v>
      </c>
      <c r="O52" s="548" t="s">
        <v>577</v>
      </c>
      <c r="P52" s="225">
        <v>2</v>
      </c>
      <c r="Q52" s="224"/>
      <c r="R52" s="548"/>
      <c r="S52" s="225"/>
      <c r="T52" s="224"/>
      <c r="U52" s="548"/>
      <c r="V52" s="225"/>
    </row>
    <row r="53" spans="1:22" s="297" customFormat="1" ht="180">
      <c r="A53" s="214" t="s">
        <v>434</v>
      </c>
      <c r="B53" s="606" t="s">
        <v>1019</v>
      </c>
      <c r="C53" s="195" t="s">
        <v>632</v>
      </c>
      <c r="D53" s="196" t="s">
        <v>343</v>
      </c>
      <c r="E53" s="196" t="s">
        <v>264</v>
      </c>
      <c r="F53" s="196" t="s">
        <v>380</v>
      </c>
      <c r="G53" s="196" t="s">
        <v>256</v>
      </c>
      <c r="H53" s="196" t="s">
        <v>248</v>
      </c>
      <c r="I53" s="196"/>
      <c r="J53" s="176"/>
      <c r="K53" s="224" t="s">
        <v>644</v>
      </c>
      <c r="L53" s="548" t="s">
        <v>579</v>
      </c>
      <c r="M53" s="225">
        <v>517</v>
      </c>
      <c r="N53" s="224" t="s">
        <v>643</v>
      </c>
      <c r="O53" s="548" t="s">
        <v>580</v>
      </c>
      <c r="P53" s="225">
        <v>517</v>
      </c>
      <c r="Q53" s="224" t="s">
        <v>645</v>
      </c>
      <c r="R53" s="548" t="s">
        <v>581</v>
      </c>
      <c r="S53" s="225">
        <v>517</v>
      </c>
      <c r="T53" s="224" t="s">
        <v>646</v>
      </c>
      <c r="U53" s="548" t="s">
        <v>582</v>
      </c>
      <c r="V53" s="225">
        <v>517</v>
      </c>
    </row>
    <row r="54" spans="1:22" ht="96">
      <c r="A54" s="214" t="s">
        <v>435</v>
      </c>
      <c r="B54" s="607" t="s">
        <v>1020</v>
      </c>
      <c r="C54" s="305" t="s">
        <v>633</v>
      </c>
      <c r="D54" s="306" t="s">
        <v>343</v>
      </c>
      <c r="E54" s="306" t="s">
        <v>264</v>
      </c>
      <c r="F54" s="306" t="s">
        <v>380</v>
      </c>
      <c r="G54" s="306" t="s">
        <v>256</v>
      </c>
      <c r="H54" s="306" t="s">
        <v>248</v>
      </c>
      <c r="I54" s="306"/>
      <c r="J54" s="308" t="s">
        <v>17</v>
      </c>
      <c r="K54" s="346" t="s">
        <v>646</v>
      </c>
      <c r="L54" s="549" t="s">
        <v>582</v>
      </c>
      <c r="M54" s="347">
        <v>380</v>
      </c>
      <c r="N54" s="346"/>
      <c r="O54" s="549"/>
      <c r="P54" s="347"/>
      <c r="Q54" s="346"/>
      <c r="R54" s="549"/>
      <c r="S54" s="347"/>
      <c r="T54" s="346"/>
      <c r="U54" s="549"/>
      <c r="V54" s="347"/>
    </row>
    <row r="55" spans="1:22" s="297" customFormat="1" ht="96">
      <c r="A55" s="214" t="s">
        <v>436</v>
      </c>
      <c r="B55" s="606" t="s">
        <v>1021</v>
      </c>
      <c r="C55" s="203" t="s">
        <v>360</v>
      </c>
      <c r="D55" s="196" t="s">
        <v>361</v>
      </c>
      <c r="E55" s="196" t="s">
        <v>264</v>
      </c>
      <c r="F55" s="196" t="s">
        <v>355</v>
      </c>
      <c r="G55" s="196" t="s">
        <v>362</v>
      </c>
      <c r="H55" s="196" t="s">
        <v>248</v>
      </c>
      <c r="I55" s="196"/>
      <c r="J55" s="176"/>
      <c r="K55" s="224" t="s">
        <v>651</v>
      </c>
      <c r="L55" s="548" t="s">
        <v>576</v>
      </c>
      <c r="M55" s="225">
        <v>607.74</v>
      </c>
      <c r="N55" s="224" t="s">
        <v>652</v>
      </c>
      <c r="O55" s="548" t="s">
        <v>577</v>
      </c>
      <c r="P55" s="225">
        <v>80</v>
      </c>
      <c r="Q55" s="224"/>
      <c r="R55" s="548"/>
      <c r="S55" s="225"/>
      <c r="T55" s="224"/>
      <c r="U55" s="548"/>
      <c r="V55" s="225"/>
    </row>
    <row r="56" spans="1:22" s="297" customFormat="1" ht="60.75" customHeight="1">
      <c r="A56" s="214" t="s">
        <v>437</v>
      </c>
      <c r="B56" s="606" t="s">
        <v>1022</v>
      </c>
      <c r="C56" s="203" t="s">
        <v>635</v>
      </c>
      <c r="D56" s="196" t="s">
        <v>361</v>
      </c>
      <c r="E56" s="196" t="s">
        <v>264</v>
      </c>
      <c r="F56" s="196" t="s">
        <v>355</v>
      </c>
      <c r="G56" s="196" t="s">
        <v>364</v>
      </c>
      <c r="H56" s="196" t="s">
        <v>248</v>
      </c>
      <c r="I56" s="196"/>
      <c r="J56" s="176"/>
      <c r="K56" s="224" t="s">
        <v>649</v>
      </c>
      <c r="L56" s="548" t="s">
        <v>583</v>
      </c>
      <c r="M56" s="225">
        <v>38.1</v>
      </c>
      <c r="N56" s="224"/>
      <c r="O56" s="548"/>
      <c r="P56" s="225"/>
      <c r="Q56" s="224"/>
      <c r="R56" s="548"/>
      <c r="S56" s="225"/>
      <c r="T56" s="224"/>
      <c r="U56" s="548"/>
      <c r="V56" s="225"/>
    </row>
    <row r="57" spans="1:22" s="297" customFormat="1" ht="96">
      <c r="A57" s="214" t="s">
        <v>438</v>
      </c>
      <c r="B57" s="606" t="s">
        <v>1023</v>
      </c>
      <c r="C57" s="195" t="s">
        <v>381</v>
      </c>
      <c r="D57" s="196" t="s">
        <v>382</v>
      </c>
      <c r="E57" s="196" t="s">
        <v>264</v>
      </c>
      <c r="F57" s="196" t="s">
        <v>370</v>
      </c>
      <c r="G57" s="196" t="s">
        <v>342</v>
      </c>
      <c r="H57" s="196" t="s">
        <v>248</v>
      </c>
      <c r="I57" s="196"/>
      <c r="J57" s="176"/>
      <c r="K57" s="224" t="s">
        <v>651</v>
      </c>
      <c r="L57" s="548" t="s">
        <v>576</v>
      </c>
      <c r="M57" s="225">
        <v>10</v>
      </c>
      <c r="N57" s="224"/>
      <c r="O57" s="548"/>
      <c r="P57" s="225"/>
      <c r="Q57" s="224"/>
      <c r="R57" s="548"/>
      <c r="S57" s="225"/>
      <c r="T57" s="224"/>
      <c r="U57" s="548"/>
      <c r="V57" s="225"/>
    </row>
    <row r="58" spans="1:22" s="297" customFormat="1" ht="84">
      <c r="A58" s="214" t="s">
        <v>439</v>
      </c>
      <c r="B58" s="606" t="s">
        <v>1024</v>
      </c>
      <c r="C58" s="195" t="s">
        <v>634</v>
      </c>
      <c r="D58" s="196" t="s">
        <v>382</v>
      </c>
      <c r="E58" s="196" t="s">
        <v>264</v>
      </c>
      <c r="F58" s="196" t="s">
        <v>370</v>
      </c>
      <c r="G58" s="196" t="s">
        <v>256</v>
      </c>
      <c r="H58" s="196" t="s">
        <v>248</v>
      </c>
      <c r="I58" s="196"/>
      <c r="J58" s="176"/>
      <c r="K58" s="224" t="s">
        <v>644</v>
      </c>
      <c r="L58" s="548" t="s">
        <v>579</v>
      </c>
      <c r="M58" s="225">
        <v>614</v>
      </c>
      <c r="N58" s="224" t="s">
        <v>645</v>
      </c>
      <c r="O58" s="548" t="s">
        <v>581</v>
      </c>
      <c r="P58" s="225">
        <v>805</v>
      </c>
      <c r="Q58" s="224" t="s">
        <v>649</v>
      </c>
      <c r="R58" s="548" t="s">
        <v>583</v>
      </c>
      <c r="S58" s="225">
        <v>1.04</v>
      </c>
      <c r="T58" s="224"/>
      <c r="U58" s="548"/>
      <c r="V58" s="225"/>
    </row>
    <row r="59" spans="1:22" ht="18.75" customHeight="1">
      <c r="A59" s="298" t="s">
        <v>141</v>
      </c>
      <c r="B59" s="758" t="s">
        <v>142</v>
      </c>
      <c r="C59" s="759"/>
      <c r="D59" s="759"/>
      <c r="E59" s="759"/>
      <c r="F59" s="759"/>
      <c r="G59" s="759"/>
      <c r="H59" s="759"/>
      <c r="I59" s="759"/>
      <c r="J59" s="760"/>
      <c r="K59" s="343"/>
      <c r="L59" s="546"/>
      <c r="M59" s="344"/>
      <c r="N59" s="343"/>
      <c r="O59" s="546"/>
      <c r="P59" s="344"/>
      <c r="Q59" s="343"/>
      <c r="R59" s="546"/>
      <c r="S59" s="344"/>
      <c r="T59" s="343"/>
      <c r="U59" s="546"/>
      <c r="V59" s="344"/>
    </row>
    <row r="60" spans="1:22" ht="18.75" customHeight="1">
      <c r="A60" s="299" t="s">
        <v>148</v>
      </c>
      <c r="B60" s="755" t="s">
        <v>143</v>
      </c>
      <c r="C60" s="756"/>
      <c r="D60" s="756"/>
      <c r="E60" s="756"/>
      <c r="F60" s="756"/>
      <c r="G60" s="756"/>
      <c r="H60" s="756"/>
      <c r="I60" s="756"/>
      <c r="J60" s="757"/>
      <c r="K60" s="329"/>
      <c r="L60" s="547"/>
      <c r="M60" s="330"/>
      <c r="N60" s="329"/>
      <c r="O60" s="547"/>
      <c r="P60" s="330"/>
      <c r="Q60" s="329"/>
      <c r="R60" s="547"/>
      <c r="S60" s="330"/>
      <c r="T60" s="329"/>
      <c r="U60" s="547"/>
      <c r="V60" s="330"/>
    </row>
    <row r="61" spans="1:22" ht="12.75" customHeight="1">
      <c r="A61" s="309"/>
      <c r="B61" s="565"/>
      <c r="C61" s="314"/>
      <c r="D61" s="316"/>
      <c r="E61" s="316"/>
      <c r="F61" s="316"/>
      <c r="G61" s="316"/>
      <c r="H61" s="316"/>
      <c r="I61" s="316"/>
      <c r="J61" s="566"/>
      <c r="K61" s="331"/>
      <c r="L61" s="552"/>
      <c r="M61" s="332"/>
      <c r="N61" s="331"/>
      <c r="O61" s="552"/>
      <c r="P61" s="332"/>
      <c r="Q61" s="331"/>
      <c r="R61" s="552"/>
      <c r="S61" s="332"/>
      <c r="T61" s="331"/>
      <c r="U61" s="552"/>
      <c r="V61" s="332"/>
    </row>
    <row r="62" spans="1:22" ht="27" customHeight="1">
      <c r="A62" s="299" t="s">
        <v>149</v>
      </c>
      <c r="B62" s="755" t="s">
        <v>144</v>
      </c>
      <c r="C62" s="756"/>
      <c r="D62" s="756"/>
      <c r="E62" s="756"/>
      <c r="F62" s="756"/>
      <c r="G62" s="756"/>
      <c r="H62" s="756"/>
      <c r="I62" s="756"/>
      <c r="J62" s="757"/>
      <c r="K62" s="329"/>
      <c r="L62" s="547"/>
      <c r="M62" s="330"/>
      <c r="N62" s="329"/>
      <c r="O62" s="547"/>
      <c r="P62" s="330"/>
      <c r="Q62" s="329"/>
      <c r="R62" s="547"/>
      <c r="S62" s="330"/>
      <c r="T62" s="329"/>
      <c r="U62" s="547"/>
      <c r="V62" s="330"/>
    </row>
    <row r="63" spans="1:22" ht="9" customHeight="1">
      <c r="A63" s="309"/>
      <c r="B63" s="565"/>
      <c r="C63" s="316"/>
      <c r="D63" s="316"/>
      <c r="E63" s="316"/>
      <c r="F63" s="316"/>
      <c r="G63" s="316"/>
      <c r="H63" s="316"/>
      <c r="I63" s="316"/>
      <c r="J63" s="566"/>
      <c r="K63" s="331"/>
      <c r="L63" s="552"/>
      <c r="M63" s="332"/>
      <c r="N63" s="331"/>
      <c r="O63" s="552"/>
      <c r="P63" s="332"/>
      <c r="Q63" s="331"/>
      <c r="R63" s="552"/>
      <c r="S63" s="332"/>
      <c r="T63" s="331"/>
      <c r="U63" s="552"/>
      <c r="V63" s="332"/>
    </row>
    <row r="64" spans="1:22" ht="29.25" customHeight="1">
      <c r="A64" s="299" t="s">
        <v>150</v>
      </c>
      <c r="B64" s="755" t="s">
        <v>145</v>
      </c>
      <c r="C64" s="756"/>
      <c r="D64" s="756"/>
      <c r="E64" s="756"/>
      <c r="F64" s="756"/>
      <c r="G64" s="756"/>
      <c r="H64" s="756"/>
      <c r="I64" s="756"/>
      <c r="J64" s="757"/>
      <c r="K64" s="329"/>
      <c r="L64" s="547"/>
      <c r="M64" s="330"/>
      <c r="N64" s="329"/>
      <c r="O64" s="547"/>
      <c r="P64" s="330"/>
      <c r="Q64" s="329"/>
      <c r="R64" s="547"/>
      <c r="S64" s="330"/>
      <c r="T64" s="329"/>
      <c r="U64" s="547"/>
      <c r="V64" s="330"/>
    </row>
    <row r="65" spans="1:22" ht="6" customHeight="1">
      <c r="A65" s="309"/>
      <c r="B65" s="565"/>
      <c r="C65" s="304"/>
      <c r="D65" s="304"/>
      <c r="E65" s="304"/>
      <c r="F65" s="304"/>
      <c r="G65" s="304"/>
      <c r="H65" s="304"/>
      <c r="I65" s="304"/>
      <c r="J65" s="567"/>
      <c r="K65" s="331"/>
      <c r="L65" s="552"/>
      <c r="M65" s="332"/>
      <c r="N65" s="331"/>
      <c r="O65" s="552"/>
      <c r="P65" s="332"/>
      <c r="Q65" s="331"/>
      <c r="R65" s="552"/>
      <c r="S65" s="332"/>
      <c r="T65" s="331"/>
      <c r="U65" s="552"/>
      <c r="V65" s="332"/>
    </row>
    <row r="66" spans="1:22" ht="17.25" customHeight="1">
      <c r="A66" s="299" t="s">
        <v>151</v>
      </c>
      <c r="B66" s="755" t="s">
        <v>146</v>
      </c>
      <c r="C66" s="756"/>
      <c r="D66" s="756"/>
      <c r="E66" s="756"/>
      <c r="F66" s="756"/>
      <c r="G66" s="756"/>
      <c r="H66" s="756"/>
      <c r="I66" s="756"/>
      <c r="J66" s="757"/>
      <c r="K66" s="329"/>
      <c r="L66" s="547"/>
      <c r="M66" s="330"/>
      <c r="N66" s="329"/>
      <c r="O66" s="547"/>
      <c r="P66" s="330"/>
      <c r="Q66" s="329"/>
      <c r="R66" s="547"/>
      <c r="S66" s="330"/>
      <c r="T66" s="329"/>
      <c r="U66" s="547"/>
      <c r="V66" s="330"/>
    </row>
    <row r="67" spans="1:22" ht="6" customHeight="1">
      <c r="A67" s="309"/>
      <c r="B67" s="565"/>
      <c r="C67" s="316"/>
      <c r="D67" s="316"/>
      <c r="E67" s="316"/>
      <c r="F67" s="316"/>
      <c r="G67" s="316"/>
      <c r="H67" s="316"/>
      <c r="I67" s="316"/>
      <c r="J67" s="566"/>
      <c r="K67" s="331"/>
      <c r="L67" s="552"/>
      <c r="M67" s="332"/>
      <c r="N67" s="331"/>
      <c r="O67" s="552"/>
      <c r="P67" s="332"/>
      <c r="Q67" s="331"/>
      <c r="R67" s="552"/>
      <c r="S67" s="332"/>
      <c r="T67" s="331"/>
      <c r="U67" s="552"/>
      <c r="V67" s="332"/>
    </row>
    <row r="68" spans="1:22" ht="16.5" customHeight="1">
      <c r="A68" s="299" t="s">
        <v>152</v>
      </c>
      <c r="B68" s="755" t="s">
        <v>147</v>
      </c>
      <c r="C68" s="756"/>
      <c r="D68" s="756"/>
      <c r="E68" s="756"/>
      <c r="F68" s="756"/>
      <c r="G68" s="756"/>
      <c r="H68" s="756"/>
      <c r="I68" s="756"/>
      <c r="J68" s="757"/>
      <c r="K68" s="329"/>
      <c r="L68" s="547"/>
      <c r="M68" s="330"/>
      <c r="N68" s="329"/>
      <c r="O68" s="547"/>
      <c r="P68" s="330"/>
      <c r="Q68" s="329"/>
      <c r="R68" s="547"/>
      <c r="S68" s="330"/>
      <c r="T68" s="329"/>
      <c r="U68" s="547"/>
      <c r="V68" s="330"/>
    </row>
    <row r="69" spans="1:22" ht="6" customHeight="1">
      <c r="A69" s="309"/>
      <c r="B69" s="565"/>
      <c r="C69" s="316"/>
      <c r="D69" s="316"/>
      <c r="E69" s="316"/>
      <c r="F69" s="316"/>
      <c r="G69" s="316"/>
      <c r="H69" s="316"/>
      <c r="I69" s="316"/>
      <c r="J69" s="566"/>
      <c r="K69" s="331"/>
      <c r="L69" s="552"/>
      <c r="M69" s="332"/>
      <c r="N69" s="331"/>
      <c r="O69" s="552"/>
      <c r="P69" s="332"/>
      <c r="Q69" s="331"/>
      <c r="R69" s="552"/>
      <c r="S69" s="332"/>
      <c r="T69" s="331"/>
      <c r="U69" s="552"/>
      <c r="V69" s="332"/>
    </row>
    <row r="70" spans="1:22" ht="28.5" customHeight="1">
      <c r="A70" s="298" t="s">
        <v>153</v>
      </c>
      <c r="B70" s="758" t="s">
        <v>155</v>
      </c>
      <c r="C70" s="759"/>
      <c r="D70" s="759"/>
      <c r="E70" s="759"/>
      <c r="F70" s="759"/>
      <c r="G70" s="759"/>
      <c r="H70" s="759"/>
      <c r="I70" s="759"/>
      <c r="J70" s="760"/>
      <c r="K70" s="343"/>
      <c r="L70" s="546"/>
      <c r="M70" s="344"/>
      <c r="N70" s="343"/>
      <c r="O70" s="546"/>
      <c r="P70" s="344"/>
      <c r="Q70" s="343"/>
      <c r="R70" s="546"/>
      <c r="S70" s="344"/>
      <c r="T70" s="343"/>
      <c r="U70" s="546"/>
      <c r="V70" s="344"/>
    </row>
    <row r="71" spans="1:22" ht="20.25" customHeight="1">
      <c r="A71" s="299" t="s">
        <v>154</v>
      </c>
      <c r="B71" s="755" t="s">
        <v>156</v>
      </c>
      <c r="C71" s="756"/>
      <c r="D71" s="756"/>
      <c r="E71" s="756"/>
      <c r="F71" s="756"/>
      <c r="G71" s="756"/>
      <c r="H71" s="756"/>
      <c r="I71" s="756"/>
      <c r="J71" s="757"/>
      <c r="K71" s="329"/>
      <c r="L71" s="547"/>
      <c r="M71" s="330"/>
      <c r="N71" s="329"/>
      <c r="O71" s="547"/>
      <c r="P71" s="330"/>
      <c r="Q71" s="329"/>
      <c r="R71" s="547"/>
      <c r="S71" s="330"/>
      <c r="T71" s="329"/>
      <c r="U71" s="547"/>
      <c r="V71" s="330"/>
    </row>
    <row r="72" spans="1:22" s="297" customFormat="1" ht="76.5">
      <c r="A72" s="224" t="s">
        <v>440</v>
      </c>
      <c r="B72" s="606" t="s">
        <v>1025</v>
      </c>
      <c r="C72" s="195" t="s">
        <v>657</v>
      </c>
      <c r="D72" s="196" t="s">
        <v>246</v>
      </c>
      <c r="E72" s="196" t="s">
        <v>264</v>
      </c>
      <c r="F72" s="196" t="s">
        <v>378</v>
      </c>
      <c r="G72" s="196" t="s">
        <v>265</v>
      </c>
      <c r="H72" s="196" t="s">
        <v>248</v>
      </c>
      <c r="I72" s="196"/>
      <c r="J72" s="176"/>
      <c r="K72" s="224" t="s">
        <v>682</v>
      </c>
      <c r="L72" s="548" t="s">
        <v>658</v>
      </c>
      <c r="M72" s="225">
        <v>6.75</v>
      </c>
      <c r="N72" s="224" t="s">
        <v>659</v>
      </c>
      <c r="O72" s="548" t="s">
        <v>660</v>
      </c>
      <c r="P72" s="225">
        <v>1</v>
      </c>
      <c r="Q72" s="224" t="s">
        <v>661</v>
      </c>
      <c r="R72" s="548" t="s">
        <v>662</v>
      </c>
      <c r="S72" s="225">
        <v>1</v>
      </c>
      <c r="T72" s="224"/>
      <c r="U72" s="548"/>
      <c r="V72" s="225"/>
    </row>
    <row r="73" spans="1:22" s="297" customFormat="1" ht="84">
      <c r="A73" s="224" t="s">
        <v>441</v>
      </c>
      <c r="B73" s="606" t="s">
        <v>1026</v>
      </c>
      <c r="C73" s="195" t="s">
        <v>663</v>
      </c>
      <c r="D73" s="196" t="s">
        <v>246</v>
      </c>
      <c r="E73" s="196" t="s">
        <v>264</v>
      </c>
      <c r="F73" s="196" t="s">
        <v>378</v>
      </c>
      <c r="G73" s="196" t="s">
        <v>265</v>
      </c>
      <c r="H73" s="196" t="s">
        <v>248</v>
      </c>
      <c r="I73" s="196"/>
      <c r="J73" s="176"/>
      <c r="K73" s="224" t="s">
        <v>664</v>
      </c>
      <c r="L73" s="548" t="s">
        <v>665</v>
      </c>
      <c r="M73" s="225">
        <v>1</v>
      </c>
      <c r="N73" s="224"/>
      <c r="O73" s="548"/>
      <c r="P73" s="225"/>
      <c r="Q73" s="224"/>
      <c r="R73" s="548"/>
      <c r="S73" s="225"/>
      <c r="T73" s="224"/>
      <c r="U73" s="548"/>
      <c r="V73" s="225"/>
    </row>
    <row r="74" spans="1:22" s="297" customFormat="1" ht="76.5">
      <c r="A74" s="224" t="s">
        <v>442</v>
      </c>
      <c r="B74" s="606" t="s">
        <v>1026</v>
      </c>
      <c r="C74" s="202" t="s">
        <v>666</v>
      </c>
      <c r="D74" s="196" t="s">
        <v>285</v>
      </c>
      <c r="E74" s="196" t="s">
        <v>264</v>
      </c>
      <c r="F74" s="196" t="s">
        <v>379</v>
      </c>
      <c r="G74" s="196" t="s">
        <v>265</v>
      </c>
      <c r="H74" s="196" t="s">
        <v>248</v>
      </c>
      <c r="I74" s="196"/>
      <c r="J74" s="176"/>
      <c r="K74" s="224" t="s">
        <v>682</v>
      </c>
      <c r="L74" s="548" t="s">
        <v>658</v>
      </c>
      <c r="M74" s="225">
        <v>2.11</v>
      </c>
      <c r="N74" s="224" t="s">
        <v>667</v>
      </c>
      <c r="O74" s="548" t="s">
        <v>588</v>
      </c>
      <c r="P74" s="225">
        <v>19</v>
      </c>
      <c r="Q74" s="224"/>
      <c r="R74" s="548"/>
      <c r="S74" s="225"/>
      <c r="T74" s="224"/>
      <c r="U74" s="548"/>
      <c r="V74" s="225"/>
    </row>
    <row r="75" spans="1:22" s="297" customFormat="1" ht="76.5">
      <c r="A75" s="224" t="s">
        <v>443</v>
      </c>
      <c r="B75" s="606" t="s">
        <v>1027</v>
      </c>
      <c r="C75" s="195" t="s">
        <v>297</v>
      </c>
      <c r="D75" s="196" t="s">
        <v>293</v>
      </c>
      <c r="E75" s="196" t="s">
        <v>264</v>
      </c>
      <c r="F75" s="196" t="s">
        <v>375</v>
      </c>
      <c r="G75" s="196" t="s">
        <v>265</v>
      </c>
      <c r="H75" s="196" t="s">
        <v>248</v>
      </c>
      <c r="I75" s="196" t="s">
        <v>16</v>
      </c>
      <c r="J75" s="176"/>
      <c r="K75" s="224" t="s">
        <v>682</v>
      </c>
      <c r="L75" s="548" t="s">
        <v>658</v>
      </c>
      <c r="M75" s="225">
        <v>6.4</v>
      </c>
      <c r="N75" s="224" t="s">
        <v>659</v>
      </c>
      <c r="O75" s="548" t="s">
        <v>660</v>
      </c>
      <c r="P75" s="225">
        <v>1</v>
      </c>
      <c r="Q75" s="224"/>
      <c r="R75" s="548"/>
      <c r="S75" s="225"/>
      <c r="T75" s="224"/>
      <c r="U75" s="548"/>
      <c r="V75" s="225"/>
    </row>
    <row r="76" spans="1:22" s="297" customFormat="1" ht="76.5">
      <c r="A76" s="224" t="s">
        <v>444</v>
      </c>
      <c r="B76" s="606" t="s">
        <v>1028</v>
      </c>
      <c r="C76" s="195" t="s">
        <v>668</v>
      </c>
      <c r="D76" s="196" t="s">
        <v>310</v>
      </c>
      <c r="E76" s="196" t="s">
        <v>264</v>
      </c>
      <c r="F76" s="196" t="s">
        <v>376</v>
      </c>
      <c r="G76" s="196" t="s">
        <v>265</v>
      </c>
      <c r="H76" s="196" t="s">
        <v>248</v>
      </c>
      <c r="I76" s="196" t="s">
        <v>16</v>
      </c>
      <c r="J76" s="176"/>
      <c r="K76" s="224" t="s">
        <v>682</v>
      </c>
      <c r="L76" s="548" t="s">
        <v>658</v>
      </c>
      <c r="M76" s="225">
        <v>0.08</v>
      </c>
      <c r="N76" s="224" t="s">
        <v>667</v>
      </c>
      <c r="O76" s="548" t="s">
        <v>588</v>
      </c>
      <c r="P76" s="225">
        <v>2</v>
      </c>
      <c r="Q76" s="224"/>
      <c r="R76" s="548"/>
      <c r="S76" s="225"/>
      <c r="T76" s="224"/>
      <c r="U76" s="548"/>
      <c r="V76" s="225"/>
    </row>
    <row r="77" spans="1:22" s="297" customFormat="1" ht="76.5">
      <c r="A77" s="224" t="s">
        <v>445</v>
      </c>
      <c r="B77" s="606" t="s">
        <v>1029</v>
      </c>
      <c r="C77" s="195" t="s">
        <v>669</v>
      </c>
      <c r="D77" s="196" t="s">
        <v>310</v>
      </c>
      <c r="E77" s="196" t="s">
        <v>264</v>
      </c>
      <c r="F77" s="196" t="s">
        <v>376</v>
      </c>
      <c r="G77" s="196" t="s">
        <v>265</v>
      </c>
      <c r="H77" s="196" t="s">
        <v>248</v>
      </c>
      <c r="I77" s="196" t="s">
        <v>16</v>
      </c>
      <c r="J77" s="176"/>
      <c r="K77" s="224" t="s">
        <v>682</v>
      </c>
      <c r="L77" s="548" t="s">
        <v>658</v>
      </c>
      <c r="M77" s="225">
        <v>1.2</v>
      </c>
      <c r="N77" s="224" t="s">
        <v>667</v>
      </c>
      <c r="O77" s="548" t="s">
        <v>588</v>
      </c>
      <c r="P77" s="225">
        <v>22</v>
      </c>
      <c r="Q77" s="224" t="s">
        <v>661</v>
      </c>
      <c r="R77" s="548" t="s">
        <v>662</v>
      </c>
      <c r="S77" s="225">
        <v>1</v>
      </c>
      <c r="T77" s="224"/>
      <c r="U77" s="548"/>
      <c r="V77" s="225"/>
    </row>
    <row r="78" spans="1:22" ht="87.75" customHeight="1">
      <c r="A78" s="224" t="s">
        <v>446</v>
      </c>
      <c r="B78" s="607" t="s">
        <v>1030</v>
      </c>
      <c r="C78" s="305" t="s">
        <v>316</v>
      </c>
      <c r="D78" s="306" t="s">
        <v>310</v>
      </c>
      <c r="E78" s="306" t="s">
        <v>264</v>
      </c>
      <c r="F78" s="306" t="s">
        <v>376</v>
      </c>
      <c r="G78" s="306" t="s">
        <v>265</v>
      </c>
      <c r="H78" s="306" t="s">
        <v>248</v>
      </c>
      <c r="I78" s="306"/>
      <c r="J78" s="308" t="s">
        <v>17</v>
      </c>
      <c r="K78" s="346" t="s">
        <v>682</v>
      </c>
      <c r="L78" s="549" t="s">
        <v>658</v>
      </c>
      <c r="M78" s="347">
        <v>5</v>
      </c>
      <c r="N78" s="346" t="s">
        <v>659</v>
      </c>
      <c r="O78" s="549" t="s">
        <v>660</v>
      </c>
      <c r="P78" s="347">
        <v>1</v>
      </c>
      <c r="Q78" s="346"/>
      <c r="R78" s="549"/>
      <c r="S78" s="347"/>
      <c r="T78" s="346"/>
      <c r="U78" s="549"/>
      <c r="V78" s="347"/>
    </row>
    <row r="79" spans="1:22" ht="90" customHeight="1">
      <c r="A79" s="224" t="s">
        <v>447</v>
      </c>
      <c r="B79" s="607" t="s">
        <v>1031</v>
      </c>
      <c r="C79" s="305" t="s">
        <v>319</v>
      </c>
      <c r="D79" s="306" t="s">
        <v>310</v>
      </c>
      <c r="E79" s="306" t="s">
        <v>264</v>
      </c>
      <c r="F79" s="306" t="s">
        <v>376</v>
      </c>
      <c r="G79" s="306" t="s">
        <v>265</v>
      </c>
      <c r="H79" s="306" t="s">
        <v>248</v>
      </c>
      <c r="I79" s="306"/>
      <c r="J79" s="308" t="s">
        <v>17</v>
      </c>
      <c r="K79" s="346" t="s">
        <v>682</v>
      </c>
      <c r="L79" s="549" t="s">
        <v>658</v>
      </c>
      <c r="M79" s="347">
        <v>0.1</v>
      </c>
      <c r="N79" s="346" t="s">
        <v>667</v>
      </c>
      <c r="O79" s="549" t="s">
        <v>588</v>
      </c>
      <c r="P79" s="347">
        <v>1</v>
      </c>
      <c r="Q79" s="346"/>
      <c r="R79" s="549"/>
      <c r="S79" s="347"/>
      <c r="T79" s="346"/>
      <c r="U79" s="549"/>
      <c r="V79" s="347"/>
    </row>
    <row r="80" spans="1:22" s="297" customFormat="1" ht="76.5">
      <c r="A80" s="224" t="s">
        <v>670</v>
      </c>
      <c r="B80" s="606" t="s">
        <v>1032</v>
      </c>
      <c r="C80" s="202" t="s">
        <v>671</v>
      </c>
      <c r="D80" s="196" t="s">
        <v>334</v>
      </c>
      <c r="E80" s="196" t="s">
        <v>264</v>
      </c>
      <c r="F80" s="196" t="s">
        <v>380</v>
      </c>
      <c r="G80" s="196" t="s">
        <v>265</v>
      </c>
      <c r="H80" s="196" t="s">
        <v>248</v>
      </c>
      <c r="I80" s="25"/>
      <c r="J80" s="312"/>
      <c r="K80" s="224" t="s">
        <v>672</v>
      </c>
      <c r="L80" s="548" t="s">
        <v>586</v>
      </c>
      <c r="M80" s="225">
        <v>29.26</v>
      </c>
      <c r="N80" s="224" t="s">
        <v>659</v>
      </c>
      <c r="O80" s="548" t="s">
        <v>587</v>
      </c>
      <c r="P80" s="225">
        <v>1</v>
      </c>
      <c r="Q80" s="224"/>
      <c r="R80" s="548"/>
      <c r="S80" s="225"/>
      <c r="T80" s="224"/>
      <c r="U80" s="548"/>
      <c r="V80" s="225"/>
    </row>
    <row r="81" spans="1:22" s="297" customFormat="1" ht="76.5">
      <c r="A81" s="224" t="s">
        <v>673</v>
      </c>
      <c r="B81" s="606" t="s">
        <v>1033</v>
      </c>
      <c r="C81" s="195" t="s">
        <v>674</v>
      </c>
      <c r="D81" s="196" t="s">
        <v>334</v>
      </c>
      <c r="E81" s="196" t="s">
        <v>264</v>
      </c>
      <c r="F81" s="196" t="s">
        <v>380</v>
      </c>
      <c r="G81" s="196" t="s">
        <v>265</v>
      </c>
      <c r="H81" s="196" t="s">
        <v>248</v>
      </c>
      <c r="I81" s="196"/>
      <c r="J81" s="176"/>
      <c r="K81" s="224" t="s">
        <v>672</v>
      </c>
      <c r="L81" s="548" t="s">
        <v>586</v>
      </c>
      <c r="M81" s="225">
        <v>0.02</v>
      </c>
      <c r="N81" s="224" t="s">
        <v>667</v>
      </c>
      <c r="O81" s="548" t="s">
        <v>588</v>
      </c>
      <c r="P81" s="225">
        <v>1</v>
      </c>
      <c r="Q81" s="224"/>
      <c r="R81" s="548"/>
      <c r="S81" s="225"/>
      <c r="T81" s="224"/>
      <c r="U81" s="548"/>
      <c r="V81" s="225"/>
    </row>
    <row r="82" spans="1:22" s="297" customFormat="1" ht="120">
      <c r="A82" s="224" t="s">
        <v>675</v>
      </c>
      <c r="B82" s="606" t="s">
        <v>1034</v>
      </c>
      <c r="C82" s="317" t="s">
        <v>676</v>
      </c>
      <c r="D82" s="318" t="s">
        <v>356</v>
      </c>
      <c r="E82" s="196" t="s">
        <v>264</v>
      </c>
      <c r="F82" s="318" t="s">
        <v>355</v>
      </c>
      <c r="G82" s="196" t="s">
        <v>265</v>
      </c>
      <c r="H82" s="318" t="s">
        <v>248</v>
      </c>
      <c r="I82" s="318"/>
      <c r="J82" s="319"/>
      <c r="K82" s="224" t="s">
        <v>672</v>
      </c>
      <c r="L82" s="548" t="s">
        <v>586</v>
      </c>
      <c r="M82" s="225">
        <v>0.053</v>
      </c>
      <c r="N82" s="224" t="s">
        <v>667</v>
      </c>
      <c r="O82" s="548" t="s">
        <v>677</v>
      </c>
      <c r="P82" s="225">
        <v>4</v>
      </c>
      <c r="Q82" s="224" t="s">
        <v>664</v>
      </c>
      <c r="R82" s="548" t="s">
        <v>665</v>
      </c>
      <c r="S82" s="225">
        <v>1</v>
      </c>
      <c r="T82" s="224"/>
      <c r="U82" s="548"/>
      <c r="V82" s="225"/>
    </row>
    <row r="83" spans="1:22" s="297" customFormat="1" ht="76.5">
      <c r="A83" s="224" t="s">
        <v>678</v>
      </c>
      <c r="B83" s="606" t="s">
        <v>1035</v>
      </c>
      <c r="C83" s="195" t="s">
        <v>383</v>
      </c>
      <c r="D83" s="196" t="s">
        <v>369</v>
      </c>
      <c r="E83" s="196" t="s">
        <v>264</v>
      </c>
      <c r="F83" s="196" t="s">
        <v>370</v>
      </c>
      <c r="G83" s="196" t="s">
        <v>265</v>
      </c>
      <c r="H83" s="196" t="s">
        <v>248</v>
      </c>
      <c r="I83" s="196"/>
      <c r="J83" s="176"/>
      <c r="K83" s="224" t="s">
        <v>672</v>
      </c>
      <c r="L83" s="548" t="s">
        <v>586</v>
      </c>
      <c r="M83" s="225">
        <v>12.5</v>
      </c>
      <c r="N83" s="224" t="s">
        <v>667</v>
      </c>
      <c r="O83" s="548" t="s">
        <v>588</v>
      </c>
      <c r="P83" s="225">
        <v>15</v>
      </c>
      <c r="Q83" s="224"/>
      <c r="R83" s="548"/>
      <c r="S83" s="225"/>
      <c r="T83" s="224"/>
      <c r="U83" s="548"/>
      <c r="V83" s="225"/>
    </row>
    <row r="84" spans="1:22" s="297" customFormat="1" ht="120">
      <c r="A84" s="224" t="s">
        <v>679</v>
      </c>
      <c r="B84" s="606" t="s">
        <v>1036</v>
      </c>
      <c r="C84" s="195" t="s">
        <v>680</v>
      </c>
      <c r="D84" s="196" t="s">
        <v>369</v>
      </c>
      <c r="E84" s="196" t="s">
        <v>264</v>
      </c>
      <c r="F84" s="196" t="s">
        <v>370</v>
      </c>
      <c r="G84" s="196" t="s">
        <v>265</v>
      </c>
      <c r="H84" s="196" t="s">
        <v>248</v>
      </c>
      <c r="I84" s="196"/>
      <c r="J84" s="176"/>
      <c r="K84" s="224" t="s">
        <v>672</v>
      </c>
      <c r="L84" s="548" t="s">
        <v>586</v>
      </c>
      <c r="M84" s="225">
        <v>15</v>
      </c>
      <c r="N84" s="36" t="s">
        <v>659</v>
      </c>
      <c r="O84" s="25" t="s">
        <v>660</v>
      </c>
      <c r="P84" s="37">
        <v>1</v>
      </c>
      <c r="Q84" s="224" t="s">
        <v>664</v>
      </c>
      <c r="R84" s="548" t="s">
        <v>665</v>
      </c>
      <c r="S84" s="225">
        <v>1</v>
      </c>
      <c r="T84" s="224"/>
      <c r="U84" s="548"/>
      <c r="V84" s="225"/>
    </row>
    <row r="85" spans="1:22" s="297" customFormat="1" ht="76.5">
      <c r="A85" s="36" t="s">
        <v>1178</v>
      </c>
      <c r="B85" s="606" t="s">
        <v>1180</v>
      </c>
      <c r="C85" s="212" t="s">
        <v>1182</v>
      </c>
      <c r="D85" s="196" t="s">
        <v>293</v>
      </c>
      <c r="E85" s="196" t="s">
        <v>264</v>
      </c>
      <c r="F85" s="196" t="s">
        <v>375</v>
      </c>
      <c r="G85" s="196" t="s">
        <v>265</v>
      </c>
      <c r="H85" s="196" t="s">
        <v>248</v>
      </c>
      <c r="I85" s="196"/>
      <c r="J85" s="273"/>
      <c r="K85" s="36" t="s">
        <v>682</v>
      </c>
      <c r="L85" s="25" t="s">
        <v>658</v>
      </c>
      <c r="M85" s="37">
        <v>16.5</v>
      </c>
      <c r="N85" s="36" t="s">
        <v>659</v>
      </c>
      <c r="O85" s="25" t="s">
        <v>660</v>
      </c>
      <c r="P85" s="37">
        <v>1</v>
      </c>
      <c r="Q85" s="224"/>
      <c r="R85" s="548"/>
      <c r="S85" s="225"/>
      <c r="T85" s="224"/>
      <c r="U85" s="548"/>
      <c r="V85" s="225"/>
    </row>
    <row r="86" spans="1:22" s="297" customFormat="1" ht="76.5">
      <c r="A86" s="36" t="s">
        <v>1179</v>
      </c>
      <c r="B86" s="606" t="s">
        <v>1181</v>
      </c>
      <c r="C86" s="232" t="s">
        <v>1183</v>
      </c>
      <c r="D86" s="196" t="s">
        <v>285</v>
      </c>
      <c r="E86" s="196" t="s">
        <v>264</v>
      </c>
      <c r="F86" s="196" t="s">
        <v>379</v>
      </c>
      <c r="G86" s="196" t="s">
        <v>265</v>
      </c>
      <c r="H86" s="196" t="s">
        <v>248</v>
      </c>
      <c r="I86" s="608"/>
      <c r="J86" s="273"/>
      <c r="K86" s="36" t="s">
        <v>682</v>
      </c>
      <c r="L86" s="25" t="s">
        <v>658</v>
      </c>
      <c r="M86" s="609">
        <v>3.5</v>
      </c>
      <c r="N86" s="36" t="s">
        <v>667</v>
      </c>
      <c r="O86" s="25" t="s">
        <v>588</v>
      </c>
      <c r="P86" s="37">
        <v>7</v>
      </c>
      <c r="Q86" s="224"/>
      <c r="R86" s="548"/>
      <c r="S86" s="225"/>
      <c r="T86" s="224"/>
      <c r="U86" s="548"/>
      <c r="V86" s="225"/>
    </row>
    <row r="87" spans="1:22" ht="12.75">
      <c r="A87" s="296" t="s">
        <v>101</v>
      </c>
      <c r="B87" s="752" t="s">
        <v>157</v>
      </c>
      <c r="C87" s="753"/>
      <c r="D87" s="753"/>
      <c r="E87" s="753"/>
      <c r="F87" s="753"/>
      <c r="G87" s="753"/>
      <c r="H87" s="753"/>
      <c r="I87" s="753"/>
      <c r="J87" s="754"/>
      <c r="K87" s="327"/>
      <c r="L87" s="545"/>
      <c r="M87" s="328"/>
      <c r="N87" s="327"/>
      <c r="O87" s="545"/>
      <c r="P87" s="328"/>
      <c r="Q87" s="327"/>
      <c r="R87" s="545"/>
      <c r="S87" s="328"/>
      <c r="T87" s="327"/>
      <c r="U87" s="545"/>
      <c r="V87" s="328"/>
    </row>
    <row r="88" spans="1:22" ht="12.75">
      <c r="A88" s="298" t="s">
        <v>102</v>
      </c>
      <c r="B88" s="749" t="s">
        <v>158</v>
      </c>
      <c r="C88" s="750"/>
      <c r="D88" s="750"/>
      <c r="E88" s="750"/>
      <c r="F88" s="750"/>
      <c r="G88" s="750"/>
      <c r="H88" s="750"/>
      <c r="I88" s="750"/>
      <c r="J88" s="751"/>
      <c r="K88" s="343"/>
      <c r="L88" s="546"/>
      <c r="M88" s="344"/>
      <c r="N88" s="343"/>
      <c r="O88" s="546"/>
      <c r="P88" s="344"/>
      <c r="Q88" s="343"/>
      <c r="R88" s="546"/>
      <c r="S88" s="344"/>
      <c r="T88" s="343"/>
      <c r="U88" s="546"/>
      <c r="V88" s="344"/>
    </row>
    <row r="89" spans="1:22" ht="29.25" customHeight="1">
      <c r="A89" s="299" t="s">
        <v>100</v>
      </c>
      <c r="B89" s="743" t="s">
        <v>161</v>
      </c>
      <c r="C89" s="744"/>
      <c r="D89" s="744"/>
      <c r="E89" s="744"/>
      <c r="F89" s="744"/>
      <c r="G89" s="744"/>
      <c r="H89" s="744"/>
      <c r="I89" s="744"/>
      <c r="J89" s="745"/>
      <c r="K89" s="329"/>
      <c r="L89" s="547"/>
      <c r="M89" s="330"/>
      <c r="N89" s="329"/>
      <c r="O89" s="547"/>
      <c r="P89" s="330"/>
      <c r="Q89" s="329"/>
      <c r="R89" s="547"/>
      <c r="S89" s="330"/>
      <c r="T89" s="329"/>
      <c r="U89" s="547"/>
      <c r="V89" s="330"/>
    </row>
    <row r="90" spans="1:22" s="297" customFormat="1" ht="62.25" customHeight="1">
      <c r="A90" s="224" t="s">
        <v>448</v>
      </c>
      <c r="B90" s="606" t="s">
        <v>1037</v>
      </c>
      <c r="C90" s="195" t="s">
        <v>642</v>
      </c>
      <c r="D90" s="196" t="s">
        <v>246</v>
      </c>
      <c r="E90" s="196" t="s">
        <v>267</v>
      </c>
      <c r="F90" s="196" t="s">
        <v>378</v>
      </c>
      <c r="G90" s="196" t="s">
        <v>266</v>
      </c>
      <c r="H90" s="196" t="s">
        <v>248</v>
      </c>
      <c r="I90" s="196" t="s">
        <v>16</v>
      </c>
      <c r="J90" s="176"/>
      <c r="K90" s="224" t="s">
        <v>731</v>
      </c>
      <c r="L90" s="548" t="s">
        <v>592</v>
      </c>
      <c r="M90" s="225">
        <v>17400</v>
      </c>
      <c r="N90" s="224"/>
      <c r="O90" s="548"/>
      <c r="P90" s="225"/>
      <c r="Q90" s="224"/>
      <c r="R90" s="548"/>
      <c r="S90" s="225"/>
      <c r="T90" s="224"/>
      <c r="U90" s="548"/>
      <c r="V90" s="225"/>
    </row>
    <row r="91" spans="1:22" s="297" customFormat="1" ht="62.25" customHeight="1">
      <c r="A91" s="224" t="s">
        <v>449</v>
      </c>
      <c r="B91" s="606" t="s">
        <v>1038</v>
      </c>
      <c r="C91" s="195" t="s">
        <v>764</v>
      </c>
      <c r="D91" s="196" t="s">
        <v>285</v>
      </c>
      <c r="E91" s="196" t="s">
        <v>267</v>
      </c>
      <c r="F91" s="196" t="s">
        <v>379</v>
      </c>
      <c r="G91" s="196" t="s">
        <v>266</v>
      </c>
      <c r="H91" s="196" t="s">
        <v>248</v>
      </c>
      <c r="I91" s="196" t="s">
        <v>16</v>
      </c>
      <c r="J91" s="176"/>
      <c r="K91" s="224" t="s">
        <v>731</v>
      </c>
      <c r="L91" s="548" t="s">
        <v>592</v>
      </c>
      <c r="M91" s="225">
        <v>38275</v>
      </c>
      <c r="N91" s="224"/>
      <c r="O91" s="548"/>
      <c r="P91" s="225"/>
      <c r="Q91" s="224"/>
      <c r="R91" s="548"/>
      <c r="S91" s="225"/>
      <c r="T91" s="224"/>
      <c r="U91" s="548"/>
      <c r="V91" s="225"/>
    </row>
    <row r="92" spans="1:22" s="297" customFormat="1" ht="62.25" customHeight="1">
      <c r="A92" s="224" t="s">
        <v>450</v>
      </c>
      <c r="B92" s="606" t="s">
        <v>1039</v>
      </c>
      <c r="C92" s="195" t="s">
        <v>298</v>
      </c>
      <c r="D92" s="196" t="s">
        <v>293</v>
      </c>
      <c r="E92" s="196" t="s">
        <v>267</v>
      </c>
      <c r="F92" s="196" t="s">
        <v>375</v>
      </c>
      <c r="G92" s="196" t="s">
        <v>266</v>
      </c>
      <c r="H92" s="196" t="s">
        <v>248</v>
      </c>
      <c r="I92" s="196" t="s">
        <v>16</v>
      </c>
      <c r="J92" s="176"/>
      <c r="K92" s="224" t="s">
        <v>731</v>
      </c>
      <c r="L92" s="548" t="s">
        <v>592</v>
      </c>
      <c r="M92" s="225">
        <v>15000</v>
      </c>
      <c r="N92" s="224"/>
      <c r="O92" s="548"/>
      <c r="P92" s="225"/>
      <c r="Q92" s="224"/>
      <c r="R92" s="548"/>
      <c r="S92" s="225"/>
      <c r="T92" s="224"/>
      <c r="U92" s="548"/>
      <c r="V92" s="225"/>
    </row>
    <row r="93" spans="1:22" s="297" customFormat="1" ht="62.25" customHeight="1">
      <c r="A93" s="224" t="s">
        <v>451</v>
      </c>
      <c r="B93" s="606" t="s">
        <v>1040</v>
      </c>
      <c r="C93" s="195" t="s">
        <v>761</v>
      </c>
      <c r="D93" s="196" t="s">
        <v>310</v>
      </c>
      <c r="E93" s="196" t="s">
        <v>267</v>
      </c>
      <c r="F93" s="196" t="s">
        <v>376</v>
      </c>
      <c r="G93" s="196" t="s">
        <v>385</v>
      </c>
      <c r="H93" s="196" t="s">
        <v>248</v>
      </c>
      <c r="I93" s="196" t="s">
        <v>16</v>
      </c>
      <c r="J93" s="176"/>
      <c r="K93" s="224" t="s">
        <v>731</v>
      </c>
      <c r="L93" s="548" t="s">
        <v>592</v>
      </c>
      <c r="M93" s="225">
        <v>8522</v>
      </c>
      <c r="N93" s="224"/>
      <c r="O93" s="548"/>
      <c r="P93" s="225"/>
      <c r="Q93" s="224"/>
      <c r="R93" s="548"/>
      <c r="S93" s="225"/>
      <c r="T93" s="224"/>
      <c r="U93" s="548"/>
      <c r="V93" s="225"/>
    </row>
    <row r="94" spans="1:22" s="297" customFormat="1" ht="62.25" customHeight="1">
      <c r="A94" s="224" t="s">
        <v>452</v>
      </c>
      <c r="B94" s="606" t="s">
        <v>1041</v>
      </c>
      <c r="C94" s="195" t="s">
        <v>762</v>
      </c>
      <c r="D94" s="196" t="s">
        <v>310</v>
      </c>
      <c r="E94" s="196" t="s">
        <v>267</v>
      </c>
      <c r="F94" s="196" t="s">
        <v>376</v>
      </c>
      <c r="G94" s="196" t="s">
        <v>385</v>
      </c>
      <c r="H94" s="196" t="s">
        <v>248</v>
      </c>
      <c r="I94" s="196" t="s">
        <v>16</v>
      </c>
      <c r="J94" s="176"/>
      <c r="K94" s="224" t="s">
        <v>731</v>
      </c>
      <c r="L94" s="548" t="s">
        <v>592</v>
      </c>
      <c r="M94" s="225">
        <v>1348</v>
      </c>
      <c r="N94" s="224"/>
      <c r="O94" s="548"/>
      <c r="P94" s="225"/>
      <c r="Q94" s="224"/>
      <c r="R94" s="548"/>
      <c r="S94" s="225"/>
      <c r="T94" s="224"/>
      <c r="U94" s="548"/>
      <c r="V94" s="225"/>
    </row>
    <row r="95" spans="1:22" s="297" customFormat="1" ht="62.25" customHeight="1">
      <c r="A95" s="224" t="s">
        <v>453</v>
      </c>
      <c r="B95" s="606" t="s">
        <v>1042</v>
      </c>
      <c r="C95" s="195" t="s">
        <v>766</v>
      </c>
      <c r="D95" s="196" t="s">
        <v>310</v>
      </c>
      <c r="E95" s="196" t="s">
        <v>267</v>
      </c>
      <c r="F95" s="196" t="s">
        <v>376</v>
      </c>
      <c r="G95" s="196" t="s">
        <v>385</v>
      </c>
      <c r="H95" s="196" t="s">
        <v>248</v>
      </c>
      <c r="I95" s="196" t="s">
        <v>16</v>
      </c>
      <c r="J95" s="176"/>
      <c r="K95" s="224" t="s">
        <v>731</v>
      </c>
      <c r="L95" s="548" t="s">
        <v>592</v>
      </c>
      <c r="M95" s="225">
        <v>4469</v>
      </c>
      <c r="N95" s="224"/>
      <c r="O95" s="548"/>
      <c r="P95" s="225"/>
      <c r="Q95" s="224"/>
      <c r="R95" s="548"/>
      <c r="S95" s="225"/>
      <c r="T95" s="224"/>
      <c r="U95" s="548"/>
      <c r="V95" s="225"/>
    </row>
    <row r="96" spans="1:22" ht="62.25" customHeight="1">
      <c r="A96" s="224" t="s">
        <v>454</v>
      </c>
      <c r="B96" s="607" t="s">
        <v>1043</v>
      </c>
      <c r="C96" s="305" t="s">
        <v>320</v>
      </c>
      <c r="D96" s="306" t="s">
        <v>310</v>
      </c>
      <c r="E96" s="306" t="s">
        <v>267</v>
      </c>
      <c r="F96" s="306" t="s">
        <v>376</v>
      </c>
      <c r="G96" s="306" t="s">
        <v>385</v>
      </c>
      <c r="H96" s="306" t="s">
        <v>248</v>
      </c>
      <c r="I96" s="306"/>
      <c r="J96" s="308" t="s">
        <v>17</v>
      </c>
      <c r="K96" s="346" t="s">
        <v>731</v>
      </c>
      <c r="L96" s="549" t="s">
        <v>592</v>
      </c>
      <c r="M96" s="347">
        <v>2000</v>
      </c>
      <c r="N96" s="346"/>
      <c r="O96" s="549"/>
      <c r="P96" s="347"/>
      <c r="Q96" s="346"/>
      <c r="R96" s="549"/>
      <c r="S96" s="347"/>
      <c r="T96" s="346"/>
      <c r="U96" s="549"/>
      <c r="V96" s="347"/>
    </row>
    <row r="97" spans="1:22" ht="62.25" customHeight="1">
      <c r="A97" s="224" t="s">
        <v>455</v>
      </c>
      <c r="B97" s="606" t="s">
        <v>1044</v>
      </c>
      <c r="C97" s="304" t="s">
        <v>384</v>
      </c>
      <c r="D97" s="301" t="s">
        <v>369</v>
      </c>
      <c r="E97" s="301" t="s">
        <v>267</v>
      </c>
      <c r="F97" s="301" t="s">
        <v>370</v>
      </c>
      <c r="G97" s="301" t="s">
        <v>385</v>
      </c>
      <c r="H97" s="301" t="s">
        <v>248</v>
      </c>
      <c r="I97" s="301" t="s">
        <v>16</v>
      </c>
      <c r="J97" s="303"/>
      <c r="K97" s="224" t="s">
        <v>731</v>
      </c>
      <c r="L97" s="548" t="s">
        <v>592</v>
      </c>
      <c r="M97" s="225">
        <v>5317</v>
      </c>
      <c r="N97" s="224"/>
      <c r="O97" s="548"/>
      <c r="P97" s="225"/>
      <c r="Q97" s="224"/>
      <c r="R97" s="548"/>
      <c r="S97" s="225"/>
      <c r="T97" s="224"/>
      <c r="U97" s="548"/>
      <c r="V97" s="225"/>
    </row>
    <row r="98" spans="1:22" ht="62.25" customHeight="1">
      <c r="A98" s="224" t="s">
        <v>456</v>
      </c>
      <c r="B98" s="606" t="s">
        <v>1045</v>
      </c>
      <c r="C98" s="195" t="s">
        <v>386</v>
      </c>
      <c r="D98" s="196" t="s">
        <v>369</v>
      </c>
      <c r="E98" s="196" t="s">
        <v>267</v>
      </c>
      <c r="F98" s="196" t="s">
        <v>370</v>
      </c>
      <c r="G98" s="196" t="s">
        <v>385</v>
      </c>
      <c r="H98" s="196" t="s">
        <v>248</v>
      </c>
      <c r="I98" s="196" t="s">
        <v>16</v>
      </c>
      <c r="J98" s="176"/>
      <c r="K98" s="224" t="s">
        <v>731</v>
      </c>
      <c r="L98" s="548" t="s">
        <v>592</v>
      </c>
      <c r="M98" s="225">
        <v>6289</v>
      </c>
      <c r="N98" s="224"/>
      <c r="O98" s="548"/>
      <c r="P98" s="225"/>
      <c r="Q98" s="224"/>
      <c r="R98" s="548"/>
      <c r="S98" s="225"/>
      <c r="T98" s="224"/>
      <c r="U98" s="548"/>
      <c r="V98" s="225"/>
    </row>
    <row r="99" spans="1:22" ht="62.25" customHeight="1">
      <c r="A99" s="224" t="s">
        <v>769</v>
      </c>
      <c r="B99" s="606" t="s">
        <v>1046</v>
      </c>
      <c r="C99" s="195" t="s">
        <v>763</v>
      </c>
      <c r="D99" s="196" t="s">
        <v>369</v>
      </c>
      <c r="E99" s="196" t="s">
        <v>267</v>
      </c>
      <c r="F99" s="196" t="s">
        <v>370</v>
      </c>
      <c r="G99" s="196" t="s">
        <v>385</v>
      </c>
      <c r="H99" s="196" t="s">
        <v>248</v>
      </c>
      <c r="I99" s="196" t="s">
        <v>16</v>
      </c>
      <c r="J99" s="176"/>
      <c r="K99" s="224" t="s">
        <v>731</v>
      </c>
      <c r="L99" s="548" t="s">
        <v>592</v>
      </c>
      <c r="M99" s="310">
        <v>18560</v>
      </c>
      <c r="N99" s="224"/>
      <c r="O99" s="548"/>
      <c r="P99" s="225"/>
      <c r="Q99" s="224"/>
      <c r="R99" s="548"/>
      <c r="S99" s="225"/>
      <c r="T99" s="224"/>
      <c r="U99" s="548"/>
      <c r="V99" s="225"/>
    </row>
    <row r="100" spans="1:22" ht="62.25" customHeight="1">
      <c r="A100" s="224" t="s">
        <v>770</v>
      </c>
      <c r="B100" s="606" t="s">
        <v>1047</v>
      </c>
      <c r="C100" s="195" t="s">
        <v>767</v>
      </c>
      <c r="D100" s="196" t="s">
        <v>369</v>
      </c>
      <c r="E100" s="196" t="s">
        <v>267</v>
      </c>
      <c r="F100" s="196" t="s">
        <v>370</v>
      </c>
      <c r="G100" s="196" t="s">
        <v>385</v>
      </c>
      <c r="H100" s="196" t="s">
        <v>248</v>
      </c>
      <c r="I100" s="196" t="s">
        <v>16</v>
      </c>
      <c r="J100" s="176"/>
      <c r="K100" s="224" t="s">
        <v>731</v>
      </c>
      <c r="L100" s="548" t="s">
        <v>592</v>
      </c>
      <c r="M100" s="310">
        <v>19981</v>
      </c>
      <c r="N100" s="224"/>
      <c r="O100" s="552"/>
      <c r="P100" s="332"/>
      <c r="Q100" s="331"/>
      <c r="R100" s="552"/>
      <c r="S100" s="332"/>
      <c r="T100" s="331"/>
      <c r="U100" s="552"/>
      <c r="V100" s="332"/>
    </row>
    <row r="101" spans="1:22" ht="62.25" customHeight="1">
      <c r="A101" s="224" t="s">
        <v>771</v>
      </c>
      <c r="B101" s="606" t="s">
        <v>1048</v>
      </c>
      <c r="C101" s="195" t="s">
        <v>768</v>
      </c>
      <c r="D101" s="196" t="s">
        <v>369</v>
      </c>
      <c r="E101" s="196" t="s">
        <v>267</v>
      </c>
      <c r="F101" s="196" t="s">
        <v>370</v>
      </c>
      <c r="G101" s="196" t="s">
        <v>385</v>
      </c>
      <c r="H101" s="196" t="s">
        <v>248</v>
      </c>
      <c r="I101" s="196" t="s">
        <v>16</v>
      </c>
      <c r="J101" s="176"/>
      <c r="K101" s="224" t="s">
        <v>731</v>
      </c>
      <c r="L101" s="548" t="s">
        <v>592</v>
      </c>
      <c r="M101" s="310">
        <v>14514</v>
      </c>
      <c r="N101" s="224"/>
      <c r="O101" s="552"/>
      <c r="P101" s="332"/>
      <c r="Q101" s="331"/>
      <c r="R101" s="552"/>
      <c r="S101" s="332"/>
      <c r="T101" s="331"/>
      <c r="U101" s="552"/>
      <c r="V101" s="332"/>
    </row>
    <row r="102" spans="1:22" ht="39" customHeight="1">
      <c r="A102" s="299" t="s">
        <v>103</v>
      </c>
      <c r="B102" s="743" t="s">
        <v>159</v>
      </c>
      <c r="C102" s="744"/>
      <c r="D102" s="744"/>
      <c r="E102" s="744"/>
      <c r="F102" s="744"/>
      <c r="G102" s="744"/>
      <c r="H102" s="744"/>
      <c r="I102" s="744"/>
      <c r="J102" s="745"/>
      <c r="K102" s="329"/>
      <c r="L102" s="547"/>
      <c r="M102" s="330"/>
      <c r="N102" s="329"/>
      <c r="O102" s="547"/>
      <c r="P102" s="330"/>
      <c r="Q102" s="329"/>
      <c r="R102" s="547"/>
      <c r="S102" s="330"/>
      <c r="T102" s="329"/>
      <c r="U102" s="547"/>
      <c r="V102" s="330"/>
    </row>
    <row r="103" spans="1:22" ht="63" customHeight="1">
      <c r="A103" s="309" t="s">
        <v>457</v>
      </c>
      <c r="B103" s="606" t="s">
        <v>1049</v>
      </c>
      <c r="C103" s="316" t="s">
        <v>869</v>
      </c>
      <c r="D103" s="23" t="s">
        <v>356</v>
      </c>
      <c r="E103" s="301" t="s">
        <v>267</v>
      </c>
      <c r="F103" s="23" t="s">
        <v>355</v>
      </c>
      <c r="G103" s="23" t="s">
        <v>365</v>
      </c>
      <c r="H103" s="23" t="s">
        <v>248</v>
      </c>
      <c r="I103" s="23" t="s">
        <v>16</v>
      </c>
      <c r="J103" s="315"/>
      <c r="K103" s="309" t="s">
        <v>731</v>
      </c>
      <c r="L103" s="550" t="s">
        <v>592</v>
      </c>
      <c r="M103" s="348">
        <v>58895</v>
      </c>
      <c r="N103" s="309"/>
      <c r="O103" s="550"/>
      <c r="P103" s="348"/>
      <c r="Q103" s="309"/>
      <c r="R103" s="550"/>
      <c r="S103" s="348"/>
      <c r="T103" s="331"/>
      <c r="U103" s="552"/>
      <c r="V103" s="332"/>
    </row>
    <row r="104" spans="1:22" ht="63" customHeight="1">
      <c r="A104" s="309" t="s">
        <v>458</v>
      </c>
      <c r="B104" s="606" t="s">
        <v>1050</v>
      </c>
      <c r="C104" s="316" t="s">
        <v>729</v>
      </c>
      <c r="D104" s="23" t="s">
        <v>356</v>
      </c>
      <c r="E104" s="301" t="s">
        <v>267</v>
      </c>
      <c r="F104" s="23" t="s">
        <v>355</v>
      </c>
      <c r="G104" s="23" t="s">
        <v>365</v>
      </c>
      <c r="H104" s="23" t="s">
        <v>248</v>
      </c>
      <c r="I104" s="23" t="s">
        <v>16</v>
      </c>
      <c r="J104" s="315"/>
      <c r="K104" s="309" t="s">
        <v>731</v>
      </c>
      <c r="L104" s="550" t="s">
        <v>592</v>
      </c>
      <c r="M104" s="348">
        <v>90420</v>
      </c>
      <c r="N104" s="309"/>
      <c r="O104" s="550"/>
      <c r="P104" s="348"/>
      <c r="Q104" s="309"/>
      <c r="R104" s="550"/>
      <c r="S104" s="348"/>
      <c r="T104" s="331"/>
      <c r="U104" s="552"/>
      <c r="V104" s="332"/>
    </row>
    <row r="105" spans="1:22" ht="63" customHeight="1">
      <c r="A105" s="309" t="s">
        <v>459</v>
      </c>
      <c r="B105" s="606" t="s">
        <v>1051</v>
      </c>
      <c r="C105" s="316" t="s">
        <v>730</v>
      </c>
      <c r="D105" s="23" t="s">
        <v>356</v>
      </c>
      <c r="E105" s="301" t="s">
        <v>267</v>
      </c>
      <c r="F105" s="23" t="s">
        <v>355</v>
      </c>
      <c r="G105" s="23" t="s">
        <v>365</v>
      </c>
      <c r="H105" s="23" t="s">
        <v>248</v>
      </c>
      <c r="I105" s="23" t="s">
        <v>16</v>
      </c>
      <c r="J105" s="315"/>
      <c r="K105" s="309" t="s">
        <v>731</v>
      </c>
      <c r="L105" s="550" t="s">
        <v>592</v>
      </c>
      <c r="M105" s="348">
        <v>29432</v>
      </c>
      <c r="N105" s="309"/>
      <c r="O105" s="550"/>
      <c r="P105" s="348"/>
      <c r="Q105" s="309"/>
      <c r="R105" s="550"/>
      <c r="S105" s="348"/>
      <c r="T105" s="331"/>
      <c r="U105" s="552"/>
      <c r="V105" s="332"/>
    </row>
    <row r="106" spans="1:22" ht="63" customHeight="1">
      <c r="A106" s="309" t="s">
        <v>460</v>
      </c>
      <c r="B106" s="606" t="s">
        <v>1052</v>
      </c>
      <c r="C106" s="316" t="s">
        <v>733</v>
      </c>
      <c r="D106" s="23" t="s">
        <v>356</v>
      </c>
      <c r="E106" s="301" t="s">
        <v>267</v>
      </c>
      <c r="F106" s="23" t="s">
        <v>355</v>
      </c>
      <c r="G106" s="23" t="s">
        <v>365</v>
      </c>
      <c r="H106" s="23" t="s">
        <v>248</v>
      </c>
      <c r="I106" s="23" t="s">
        <v>16</v>
      </c>
      <c r="J106" s="315"/>
      <c r="K106" s="309" t="s">
        <v>731</v>
      </c>
      <c r="L106" s="550" t="s">
        <v>592</v>
      </c>
      <c r="M106" s="348">
        <v>18280</v>
      </c>
      <c r="N106" s="309"/>
      <c r="O106" s="550"/>
      <c r="P106" s="348"/>
      <c r="Q106" s="309"/>
      <c r="R106" s="550"/>
      <c r="S106" s="348"/>
      <c r="T106" s="331"/>
      <c r="U106" s="552"/>
      <c r="V106" s="332"/>
    </row>
    <row r="107" spans="1:22" ht="63" customHeight="1">
      <c r="A107" s="309" t="s">
        <v>461</v>
      </c>
      <c r="B107" s="606" t="s">
        <v>1053</v>
      </c>
      <c r="C107" s="316" t="s">
        <v>734</v>
      </c>
      <c r="D107" s="23" t="s">
        <v>356</v>
      </c>
      <c r="E107" s="301" t="s">
        <v>267</v>
      </c>
      <c r="F107" s="23" t="s">
        <v>355</v>
      </c>
      <c r="G107" s="23" t="s">
        <v>365</v>
      </c>
      <c r="H107" s="23" t="s">
        <v>248</v>
      </c>
      <c r="I107" s="23" t="s">
        <v>16</v>
      </c>
      <c r="J107" s="315"/>
      <c r="K107" s="309" t="s">
        <v>731</v>
      </c>
      <c r="L107" s="550" t="s">
        <v>592</v>
      </c>
      <c r="M107" s="348">
        <v>9768</v>
      </c>
      <c r="N107" s="309"/>
      <c r="O107" s="550"/>
      <c r="P107" s="348"/>
      <c r="Q107" s="309"/>
      <c r="R107" s="550"/>
      <c r="S107" s="348"/>
      <c r="T107" s="331"/>
      <c r="U107" s="552"/>
      <c r="V107" s="332"/>
    </row>
    <row r="108" spans="1:22" ht="63" customHeight="1">
      <c r="A108" s="224" t="s">
        <v>462</v>
      </c>
      <c r="B108" s="606" t="s">
        <v>1054</v>
      </c>
      <c r="C108" s="202" t="s">
        <v>735</v>
      </c>
      <c r="D108" s="25" t="s">
        <v>356</v>
      </c>
      <c r="E108" s="196" t="s">
        <v>267</v>
      </c>
      <c r="F108" s="25" t="s">
        <v>355</v>
      </c>
      <c r="G108" s="25" t="s">
        <v>365</v>
      </c>
      <c r="H108" s="25" t="s">
        <v>248</v>
      </c>
      <c r="I108" s="25" t="s">
        <v>16</v>
      </c>
      <c r="J108" s="312"/>
      <c r="K108" s="224" t="s">
        <v>731</v>
      </c>
      <c r="L108" s="548" t="s">
        <v>592</v>
      </c>
      <c r="M108" s="225">
        <v>71027</v>
      </c>
      <c r="N108" s="224"/>
      <c r="O108" s="550"/>
      <c r="P108" s="348"/>
      <c r="Q108" s="309"/>
      <c r="R108" s="550"/>
      <c r="S108" s="348"/>
      <c r="T108" s="331"/>
      <c r="U108" s="552"/>
      <c r="V108" s="332"/>
    </row>
    <row r="109" spans="1:22" ht="63" customHeight="1">
      <c r="A109" s="309" t="s">
        <v>463</v>
      </c>
      <c r="B109" s="606" t="s">
        <v>1055</v>
      </c>
      <c r="C109" s="316" t="s">
        <v>732</v>
      </c>
      <c r="D109" s="23" t="s">
        <v>356</v>
      </c>
      <c r="E109" s="301" t="s">
        <v>267</v>
      </c>
      <c r="F109" s="23" t="s">
        <v>355</v>
      </c>
      <c r="G109" s="23" t="s">
        <v>365</v>
      </c>
      <c r="H109" s="23" t="s">
        <v>248</v>
      </c>
      <c r="I109" s="23" t="s">
        <v>16</v>
      </c>
      <c r="J109" s="315"/>
      <c r="K109" s="309" t="s">
        <v>731</v>
      </c>
      <c r="L109" s="550" t="s">
        <v>592</v>
      </c>
      <c r="M109" s="348">
        <v>192136</v>
      </c>
      <c r="N109" s="309"/>
      <c r="O109" s="550"/>
      <c r="P109" s="348"/>
      <c r="Q109" s="309"/>
      <c r="R109" s="550"/>
      <c r="S109" s="348"/>
      <c r="T109" s="331"/>
      <c r="U109" s="552"/>
      <c r="V109" s="332"/>
    </row>
    <row r="110" spans="1:22" ht="63" customHeight="1">
      <c r="A110" s="309" t="s">
        <v>464</v>
      </c>
      <c r="B110" s="606" t="s">
        <v>1056</v>
      </c>
      <c r="C110" s="316" t="s">
        <v>736</v>
      </c>
      <c r="D110" s="23" t="s">
        <v>356</v>
      </c>
      <c r="E110" s="301" t="s">
        <v>267</v>
      </c>
      <c r="F110" s="23" t="s">
        <v>355</v>
      </c>
      <c r="G110" s="23" t="s">
        <v>365</v>
      </c>
      <c r="H110" s="23" t="s">
        <v>248</v>
      </c>
      <c r="I110" s="23" t="s">
        <v>16</v>
      </c>
      <c r="J110" s="315"/>
      <c r="K110" s="309" t="s">
        <v>731</v>
      </c>
      <c r="L110" s="550" t="s">
        <v>592</v>
      </c>
      <c r="M110" s="348">
        <v>21000</v>
      </c>
      <c r="N110" s="309"/>
      <c r="O110" s="550"/>
      <c r="P110" s="348"/>
      <c r="Q110" s="309"/>
      <c r="R110" s="550"/>
      <c r="S110" s="348"/>
      <c r="T110" s="331"/>
      <c r="U110" s="552"/>
      <c r="V110" s="332"/>
    </row>
    <row r="111" spans="1:22" ht="89.25" customHeight="1">
      <c r="A111" s="309" t="s">
        <v>465</v>
      </c>
      <c r="B111" s="606" t="s">
        <v>1057</v>
      </c>
      <c r="C111" s="316" t="s">
        <v>742</v>
      </c>
      <c r="D111" s="23" t="s">
        <v>356</v>
      </c>
      <c r="E111" s="23" t="s">
        <v>264</v>
      </c>
      <c r="F111" s="23" t="s">
        <v>355</v>
      </c>
      <c r="G111" s="23" t="s">
        <v>743</v>
      </c>
      <c r="H111" s="23" t="s">
        <v>725</v>
      </c>
      <c r="I111" s="23" t="s">
        <v>16</v>
      </c>
      <c r="J111" s="315"/>
      <c r="K111" s="224" t="s">
        <v>753</v>
      </c>
      <c r="L111" s="550" t="s">
        <v>744</v>
      </c>
      <c r="M111" s="348">
        <v>1</v>
      </c>
      <c r="N111" s="309" t="s">
        <v>745</v>
      </c>
      <c r="O111" s="550" t="s">
        <v>746</v>
      </c>
      <c r="P111" s="348">
        <v>1</v>
      </c>
      <c r="Q111" s="309" t="s">
        <v>747</v>
      </c>
      <c r="R111" s="550" t="s">
        <v>748</v>
      </c>
      <c r="S111" s="348">
        <v>1</v>
      </c>
      <c r="T111" s="331"/>
      <c r="U111" s="552"/>
      <c r="V111" s="332"/>
    </row>
    <row r="112" spans="1:22" ht="19.5" customHeight="1">
      <c r="A112" s="298" t="s">
        <v>160</v>
      </c>
      <c r="B112" s="749" t="s">
        <v>162</v>
      </c>
      <c r="C112" s="750"/>
      <c r="D112" s="750"/>
      <c r="E112" s="750"/>
      <c r="F112" s="750"/>
      <c r="G112" s="750"/>
      <c r="H112" s="750"/>
      <c r="I112" s="750"/>
      <c r="J112" s="751"/>
      <c r="K112" s="343"/>
      <c r="L112" s="546"/>
      <c r="M112" s="344"/>
      <c r="N112" s="343"/>
      <c r="O112" s="546"/>
      <c r="P112" s="344"/>
      <c r="Q112" s="343"/>
      <c r="R112" s="546"/>
      <c r="S112" s="344"/>
      <c r="T112" s="343"/>
      <c r="U112" s="546"/>
      <c r="V112" s="344"/>
    </row>
    <row r="113" spans="1:22" ht="19.5" customHeight="1">
      <c r="A113" s="299" t="s">
        <v>165</v>
      </c>
      <c r="B113" s="743" t="s">
        <v>163</v>
      </c>
      <c r="C113" s="744"/>
      <c r="D113" s="744"/>
      <c r="E113" s="744"/>
      <c r="F113" s="744"/>
      <c r="G113" s="744"/>
      <c r="H113" s="744"/>
      <c r="I113" s="744"/>
      <c r="J113" s="745"/>
      <c r="K113" s="329"/>
      <c r="L113" s="547"/>
      <c r="M113" s="330"/>
      <c r="N113" s="329"/>
      <c r="O113" s="547"/>
      <c r="P113" s="330"/>
      <c r="Q113" s="329"/>
      <c r="R113" s="547"/>
      <c r="S113" s="330"/>
      <c r="T113" s="329"/>
      <c r="U113" s="547"/>
      <c r="V113" s="330"/>
    </row>
    <row r="114" spans="1:22" s="297" customFormat="1" ht="84">
      <c r="A114" s="224" t="s">
        <v>466</v>
      </c>
      <c r="B114" s="606" t="s">
        <v>1058</v>
      </c>
      <c r="C114" s="202" t="s">
        <v>803</v>
      </c>
      <c r="D114" s="25" t="s">
        <v>293</v>
      </c>
      <c r="E114" s="196" t="s">
        <v>269</v>
      </c>
      <c r="F114" s="196" t="s">
        <v>375</v>
      </c>
      <c r="G114" s="351" t="s">
        <v>849</v>
      </c>
      <c r="H114" s="196" t="s">
        <v>248</v>
      </c>
      <c r="I114" s="196"/>
      <c r="J114" s="176"/>
      <c r="K114" s="224" t="s">
        <v>843</v>
      </c>
      <c r="L114" s="548" t="s">
        <v>842</v>
      </c>
      <c r="M114" s="225">
        <v>1</v>
      </c>
      <c r="N114" s="224" t="s">
        <v>844</v>
      </c>
      <c r="O114" s="548" t="s">
        <v>846</v>
      </c>
      <c r="P114" s="225">
        <v>234</v>
      </c>
      <c r="Q114" s="224" t="s">
        <v>845</v>
      </c>
      <c r="R114" s="548" t="s">
        <v>847</v>
      </c>
      <c r="S114" s="225">
        <v>1</v>
      </c>
      <c r="T114" s="224"/>
      <c r="U114" s="548"/>
      <c r="V114" s="225"/>
    </row>
    <row r="115" spans="1:22" s="297" customFormat="1" ht="84">
      <c r="A115" s="224" t="s">
        <v>467</v>
      </c>
      <c r="B115" s="606" t="s">
        <v>1061</v>
      </c>
      <c r="C115" s="202" t="s">
        <v>804</v>
      </c>
      <c r="D115" s="25" t="s">
        <v>833</v>
      </c>
      <c r="E115" s="196" t="s">
        <v>269</v>
      </c>
      <c r="F115" s="196" t="s">
        <v>379</v>
      </c>
      <c r="G115" s="351" t="s">
        <v>849</v>
      </c>
      <c r="H115" s="196" t="s">
        <v>248</v>
      </c>
      <c r="I115" s="196"/>
      <c r="J115" s="176"/>
      <c r="K115" s="224" t="s">
        <v>843</v>
      </c>
      <c r="L115" s="548" t="s">
        <v>842</v>
      </c>
      <c r="M115" s="225">
        <v>0</v>
      </c>
      <c r="N115" s="224" t="s">
        <v>844</v>
      </c>
      <c r="O115" s="548" t="s">
        <v>846</v>
      </c>
      <c r="P115" s="225">
        <v>1395</v>
      </c>
      <c r="Q115" s="224" t="s">
        <v>845</v>
      </c>
      <c r="R115" s="548" t="s">
        <v>847</v>
      </c>
      <c r="S115" s="225">
        <v>1</v>
      </c>
      <c r="T115" s="224"/>
      <c r="U115" s="548"/>
      <c r="V115" s="225"/>
    </row>
    <row r="116" spans="1:22" s="297" customFormat="1" ht="102">
      <c r="A116" s="224" t="s">
        <v>468</v>
      </c>
      <c r="B116" s="606" t="s">
        <v>1062</v>
      </c>
      <c r="C116" s="202" t="s">
        <v>805</v>
      </c>
      <c r="D116" s="25" t="s">
        <v>834</v>
      </c>
      <c r="E116" s="196" t="s">
        <v>269</v>
      </c>
      <c r="F116" s="196" t="s">
        <v>380</v>
      </c>
      <c r="G116" s="351" t="s">
        <v>849</v>
      </c>
      <c r="H116" s="196" t="s">
        <v>248</v>
      </c>
      <c r="I116" s="196"/>
      <c r="J116" s="176"/>
      <c r="K116" s="224" t="s">
        <v>843</v>
      </c>
      <c r="L116" s="548" t="s">
        <v>842</v>
      </c>
      <c r="M116" s="225">
        <v>6</v>
      </c>
      <c r="N116" s="224" t="s">
        <v>844</v>
      </c>
      <c r="O116" s="548" t="s">
        <v>846</v>
      </c>
      <c r="P116" s="225">
        <v>294</v>
      </c>
      <c r="Q116" s="224" t="s">
        <v>845</v>
      </c>
      <c r="R116" s="548" t="s">
        <v>847</v>
      </c>
      <c r="S116" s="225">
        <v>7</v>
      </c>
      <c r="T116" s="224"/>
      <c r="U116" s="548"/>
      <c r="V116" s="225"/>
    </row>
    <row r="117" spans="1:22" s="297" customFormat="1" ht="84">
      <c r="A117" s="224" t="s">
        <v>469</v>
      </c>
      <c r="B117" s="606" t="s">
        <v>1063</v>
      </c>
      <c r="C117" s="202" t="s">
        <v>807</v>
      </c>
      <c r="D117" s="25" t="s">
        <v>310</v>
      </c>
      <c r="E117" s="196" t="s">
        <v>269</v>
      </c>
      <c r="F117" s="196" t="s">
        <v>376</v>
      </c>
      <c r="G117" s="351" t="s">
        <v>849</v>
      </c>
      <c r="H117" s="196" t="s">
        <v>248</v>
      </c>
      <c r="I117" s="196"/>
      <c r="J117" s="176"/>
      <c r="K117" s="224" t="s">
        <v>843</v>
      </c>
      <c r="L117" s="548" t="s">
        <v>842</v>
      </c>
      <c r="M117" s="225">
        <v>1</v>
      </c>
      <c r="N117" s="224" t="s">
        <v>844</v>
      </c>
      <c r="O117" s="548" t="s">
        <v>846</v>
      </c>
      <c r="P117" s="225">
        <v>228</v>
      </c>
      <c r="Q117" s="224" t="s">
        <v>845</v>
      </c>
      <c r="R117" s="548" t="s">
        <v>847</v>
      </c>
      <c r="S117" s="225">
        <v>1</v>
      </c>
      <c r="T117" s="224"/>
      <c r="U117" s="548"/>
      <c r="V117" s="225"/>
    </row>
    <row r="118" spans="1:22" s="297" customFormat="1" ht="84">
      <c r="A118" s="224" t="s">
        <v>470</v>
      </c>
      <c r="B118" s="606" t="s">
        <v>1064</v>
      </c>
      <c r="C118" s="202" t="s">
        <v>808</v>
      </c>
      <c r="D118" s="25" t="s">
        <v>310</v>
      </c>
      <c r="E118" s="196" t="s">
        <v>269</v>
      </c>
      <c r="F118" s="196" t="s">
        <v>376</v>
      </c>
      <c r="G118" s="351" t="s">
        <v>849</v>
      </c>
      <c r="H118" s="196" t="s">
        <v>248</v>
      </c>
      <c r="I118" s="196"/>
      <c r="J118" s="176"/>
      <c r="K118" s="224" t="s">
        <v>843</v>
      </c>
      <c r="L118" s="548" t="s">
        <v>842</v>
      </c>
      <c r="M118" s="225">
        <v>1</v>
      </c>
      <c r="N118" s="224" t="s">
        <v>844</v>
      </c>
      <c r="O118" s="548" t="s">
        <v>846</v>
      </c>
      <c r="P118" s="225">
        <v>296</v>
      </c>
      <c r="Q118" s="224" t="s">
        <v>845</v>
      </c>
      <c r="R118" s="548" t="s">
        <v>847</v>
      </c>
      <c r="S118" s="225">
        <v>1</v>
      </c>
      <c r="T118" s="224"/>
      <c r="U118" s="548"/>
      <c r="V118" s="225"/>
    </row>
    <row r="119" spans="1:22" s="297" customFormat="1" ht="84">
      <c r="A119" s="224" t="s">
        <v>471</v>
      </c>
      <c r="B119" s="606" t="s">
        <v>1065</v>
      </c>
      <c r="C119" s="202" t="s">
        <v>809</v>
      </c>
      <c r="D119" s="25" t="s">
        <v>310</v>
      </c>
      <c r="E119" s="196" t="s">
        <v>269</v>
      </c>
      <c r="F119" s="196" t="s">
        <v>379</v>
      </c>
      <c r="G119" s="351" t="s">
        <v>849</v>
      </c>
      <c r="H119" s="196" t="s">
        <v>248</v>
      </c>
      <c r="I119" s="196"/>
      <c r="J119" s="176"/>
      <c r="K119" s="224" t="s">
        <v>843</v>
      </c>
      <c r="L119" s="548" t="s">
        <v>842</v>
      </c>
      <c r="M119" s="225">
        <v>2</v>
      </c>
      <c r="N119" s="224" t="s">
        <v>844</v>
      </c>
      <c r="O119" s="548" t="s">
        <v>846</v>
      </c>
      <c r="P119" s="225">
        <v>953</v>
      </c>
      <c r="Q119" s="224" t="s">
        <v>845</v>
      </c>
      <c r="R119" s="548" t="s">
        <v>847</v>
      </c>
      <c r="S119" s="225">
        <v>1</v>
      </c>
      <c r="T119" s="224"/>
      <c r="U119" s="548"/>
      <c r="V119" s="225"/>
    </row>
    <row r="120" spans="1:22" s="297" customFormat="1" ht="84">
      <c r="A120" s="224" t="s">
        <v>472</v>
      </c>
      <c r="B120" s="606" t="s">
        <v>1066</v>
      </c>
      <c r="C120" s="202" t="s">
        <v>393</v>
      </c>
      <c r="D120" s="25" t="s">
        <v>835</v>
      </c>
      <c r="E120" s="196" t="s">
        <v>269</v>
      </c>
      <c r="F120" s="196" t="s">
        <v>388</v>
      </c>
      <c r="G120" s="351" t="s">
        <v>849</v>
      </c>
      <c r="H120" s="196" t="s">
        <v>248</v>
      </c>
      <c r="I120" s="196"/>
      <c r="J120" s="176"/>
      <c r="K120" s="224" t="s">
        <v>843</v>
      </c>
      <c r="L120" s="548" t="s">
        <v>842</v>
      </c>
      <c r="M120" s="225">
        <v>1</v>
      </c>
      <c r="N120" s="224" t="s">
        <v>844</v>
      </c>
      <c r="O120" s="548" t="s">
        <v>846</v>
      </c>
      <c r="P120" s="225">
        <v>539</v>
      </c>
      <c r="Q120" s="224" t="s">
        <v>845</v>
      </c>
      <c r="R120" s="548" t="s">
        <v>847</v>
      </c>
      <c r="S120" s="225">
        <v>1</v>
      </c>
      <c r="T120" s="224"/>
      <c r="U120" s="548"/>
      <c r="V120" s="225"/>
    </row>
    <row r="121" spans="1:22" s="297" customFormat="1" ht="84">
      <c r="A121" s="224" t="s">
        <v>473</v>
      </c>
      <c r="B121" s="606" t="s">
        <v>1067</v>
      </c>
      <c r="C121" s="202" t="s">
        <v>810</v>
      </c>
      <c r="D121" s="25" t="s">
        <v>293</v>
      </c>
      <c r="E121" s="196" t="s">
        <v>269</v>
      </c>
      <c r="F121" s="196" t="s">
        <v>375</v>
      </c>
      <c r="G121" s="351" t="s">
        <v>849</v>
      </c>
      <c r="H121" s="196" t="s">
        <v>248</v>
      </c>
      <c r="I121" s="196"/>
      <c r="J121" s="176"/>
      <c r="K121" s="224" t="s">
        <v>843</v>
      </c>
      <c r="L121" s="548" t="s">
        <v>842</v>
      </c>
      <c r="M121" s="225">
        <v>1</v>
      </c>
      <c r="N121" s="224" t="s">
        <v>844</v>
      </c>
      <c r="O121" s="548" t="s">
        <v>846</v>
      </c>
      <c r="P121" s="225">
        <v>172</v>
      </c>
      <c r="Q121" s="224" t="s">
        <v>845</v>
      </c>
      <c r="R121" s="548" t="s">
        <v>847</v>
      </c>
      <c r="S121" s="225">
        <v>1</v>
      </c>
      <c r="T121" s="224"/>
      <c r="U121" s="548"/>
      <c r="V121" s="225"/>
    </row>
    <row r="122" spans="1:22" s="297" customFormat="1" ht="84">
      <c r="A122" s="224" t="s">
        <v>474</v>
      </c>
      <c r="B122" s="606" t="s">
        <v>1068</v>
      </c>
      <c r="C122" s="202" t="s">
        <v>811</v>
      </c>
      <c r="D122" s="25" t="s">
        <v>293</v>
      </c>
      <c r="E122" s="196" t="s">
        <v>269</v>
      </c>
      <c r="F122" s="196" t="s">
        <v>375</v>
      </c>
      <c r="G122" s="351" t="s">
        <v>849</v>
      </c>
      <c r="H122" s="196" t="s">
        <v>248</v>
      </c>
      <c r="I122" s="196"/>
      <c r="J122" s="176"/>
      <c r="K122" s="224" t="s">
        <v>843</v>
      </c>
      <c r="L122" s="548" t="s">
        <v>842</v>
      </c>
      <c r="M122" s="225">
        <v>1</v>
      </c>
      <c r="N122" s="224" t="s">
        <v>844</v>
      </c>
      <c r="O122" s="548" t="s">
        <v>846</v>
      </c>
      <c r="P122" s="225">
        <v>180</v>
      </c>
      <c r="Q122" s="224" t="s">
        <v>845</v>
      </c>
      <c r="R122" s="548" t="s">
        <v>847</v>
      </c>
      <c r="S122" s="225">
        <v>1</v>
      </c>
      <c r="T122" s="224"/>
      <c r="U122" s="548"/>
      <c r="V122" s="225"/>
    </row>
    <row r="123" spans="1:22" s="297" customFormat="1" ht="84">
      <c r="A123" s="224" t="s">
        <v>475</v>
      </c>
      <c r="B123" s="606" t="s">
        <v>1072</v>
      </c>
      <c r="C123" s="202" t="s">
        <v>812</v>
      </c>
      <c r="D123" s="25" t="s">
        <v>836</v>
      </c>
      <c r="E123" s="196" t="s">
        <v>269</v>
      </c>
      <c r="F123" s="196" t="s">
        <v>378</v>
      </c>
      <c r="G123" s="351" t="s">
        <v>849</v>
      </c>
      <c r="H123" s="196" t="s">
        <v>248</v>
      </c>
      <c r="I123" s="196"/>
      <c r="J123" s="176"/>
      <c r="K123" s="224" t="s">
        <v>843</v>
      </c>
      <c r="L123" s="548" t="s">
        <v>842</v>
      </c>
      <c r="M123" s="225">
        <v>3</v>
      </c>
      <c r="N123" s="224" t="s">
        <v>844</v>
      </c>
      <c r="O123" s="548" t="s">
        <v>846</v>
      </c>
      <c r="P123" s="225">
        <v>307</v>
      </c>
      <c r="Q123" s="224" t="s">
        <v>845</v>
      </c>
      <c r="R123" s="548" t="s">
        <v>847</v>
      </c>
      <c r="S123" s="225">
        <v>1</v>
      </c>
      <c r="T123" s="224"/>
      <c r="U123" s="548"/>
      <c r="V123" s="225"/>
    </row>
    <row r="124" spans="1:22" s="297" customFormat="1" ht="84">
      <c r="A124" s="224" t="s">
        <v>476</v>
      </c>
      <c r="B124" s="606" t="s">
        <v>1069</v>
      </c>
      <c r="C124" s="202" t="s">
        <v>813</v>
      </c>
      <c r="D124" s="25" t="s">
        <v>837</v>
      </c>
      <c r="E124" s="196" t="s">
        <v>269</v>
      </c>
      <c r="F124" s="196" t="s">
        <v>378</v>
      </c>
      <c r="G124" s="351" t="s">
        <v>849</v>
      </c>
      <c r="H124" s="196" t="s">
        <v>248</v>
      </c>
      <c r="I124" s="196"/>
      <c r="J124" s="176"/>
      <c r="K124" s="224" t="s">
        <v>843</v>
      </c>
      <c r="L124" s="548" t="s">
        <v>842</v>
      </c>
      <c r="M124" s="225">
        <v>1</v>
      </c>
      <c r="N124" s="224" t="s">
        <v>844</v>
      </c>
      <c r="O124" s="548" t="s">
        <v>846</v>
      </c>
      <c r="P124" s="225">
        <v>374</v>
      </c>
      <c r="Q124" s="224" t="s">
        <v>845</v>
      </c>
      <c r="R124" s="548" t="s">
        <v>847</v>
      </c>
      <c r="S124" s="225">
        <v>1</v>
      </c>
      <c r="T124" s="224"/>
      <c r="U124" s="548"/>
      <c r="V124" s="225"/>
    </row>
    <row r="125" spans="1:22" s="297" customFormat="1" ht="84">
      <c r="A125" s="224" t="s">
        <v>477</v>
      </c>
      <c r="B125" s="606" t="s">
        <v>1070</v>
      </c>
      <c r="C125" s="202" t="s">
        <v>390</v>
      </c>
      <c r="D125" s="25" t="s">
        <v>835</v>
      </c>
      <c r="E125" s="196" t="s">
        <v>269</v>
      </c>
      <c r="F125" s="196" t="s">
        <v>388</v>
      </c>
      <c r="G125" s="351" t="s">
        <v>849</v>
      </c>
      <c r="H125" s="196" t="s">
        <v>248</v>
      </c>
      <c r="I125" s="196"/>
      <c r="J125" s="176"/>
      <c r="K125" s="224" t="s">
        <v>843</v>
      </c>
      <c r="L125" s="548" t="s">
        <v>842</v>
      </c>
      <c r="M125" s="225">
        <v>2</v>
      </c>
      <c r="N125" s="224" t="s">
        <v>844</v>
      </c>
      <c r="O125" s="548" t="s">
        <v>846</v>
      </c>
      <c r="P125" s="225">
        <v>228</v>
      </c>
      <c r="Q125" s="224" t="s">
        <v>845</v>
      </c>
      <c r="R125" s="548" t="s">
        <v>847</v>
      </c>
      <c r="S125" s="225">
        <v>1</v>
      </c>
      <c r="T125" s="224"/>
      <c r="U125" s="548"/>
      <c r="V125" s="225"/>
    </row>
    <row r="126" spans="1:22" s="297" customFormat="1" ht="84">
      <c r="A126" s="224" t="s">
        <v>478</v>
      </c>
      <c r="B126" s="606" t="s">
        <v>1071</v>
      </c>
      <c r="C126" s="202" t="s">
        <v>389</v>
      </c>
      <c r="D126" s="25" t="s">
        <v>835</v>
      </c>
      <c r="E126" s="196" t="s">
        <v>269</v>
      </c>
      <c r="F126" s="196" t="s">
        <v>388</v>
      </c>
      <c r="G126" s="351" t="s">
        <v>849</v>
      </c>
      <c r="H126" s="196" t="s">
        <v>248</v>
      </c>
      <c r="I126" s="196"/>
      <c r="J126" s="176"/>
      <c r="K126" s="224" t="s">
        <v>843</v>
      </c>
      <c r="L126" s="548" t="s">
        <v>842</v>
      </c>
      <c r="M126" s="225">
        <v>1</v>
      </c>
      <c r="N126" s="224" t="s">
        <v>844</v>
      </c>
      <c r="O126" s="548" t="s">
        <v>846</v>
      </c>
      <c r="P126" s="225">
        <v>512</v>
      </c>
      <c r="Q126" s="224" t="s">
        <v>845</v>
      </c>
      <c r="R126" s="548" t="s">
        <v>847</v>
      </c>
      <c r="S126" s="225">
        <v>1</v>
      </c>
      <c r="T126" s="224"/>
      <c r="U126" s="548"/>
      <c r="V126" s="225"/>
    </row>
    <row r="127" spans="1:22" s="297" customFormat="1" ht="84">
      <c r="A127" s="224" t="s">
        <v>479</v>
      </c>
      <c r="B127" s="606" t="s">
        <v>1073</v>
      </c>
      <c r="C127" s="202" t="s">
        <v>814</v>
      </c>
      <c r="D127" s="25" t="s">
        <v>833</v>
      </c>
      <c r="E127" s="196" t="s">
        <v>269</v>
      </c>
      <c r="F127" s="196" t="s">
        <v>379</v>
      </c>
      <c r="G127" s="351" t="s">
        <v>849</v>
      </c>
      <c r="H127" s="196" t="s">
        <v>248</v>
      </c>
      <c r="I127" s="196"/>
      <c r="J127" s="176"/>
      <c r="K127" s="224" t="s">
        <v>843</v>
      </c>
      <c r="L127" s="548" t="s">
        <v>842</v>
      </c>
      <c r="M127" s="225">
        <v>1</v>
      </c>
      <c r="N127" s="224" t="s">
        <v>844</v>
      </c>
      <c r="O127" s="548" t="s">
        <v>846</v>
      </c>
      <c r="P127" s="225">
        <v>1961</v>
      </c>
      <c r="Q127" s="224" t="s">
        <v>845</v>
      </c>
      <c r="R127" s="548" t="s">
        <v>847</v>
      </c>
      <c r="S127" s="225">
        <v>1</v>
      </c>
      <c r="T127" s="224"/>
      <c r="U127" s="548"/>
      <c r="V127" s="225"/>
    </row>
    <row r="128" spans="1:22" s="297" customFormat="1" ht="84">
      <c r="A128" s="224" t="s">
        <v>480</v>
      </c>
      <c r="B128" s="606" t="s">
        <v>1074</v>
      </c>
      <c r="C128" s="232" t="s">
        <v>815</v>
      </c>
      <c r="D128" s="25" t="s">
        <v>834</v>
      </c>
      <c r="E128" s="196" t="s">
        <v>269</v>
      </c>
      <c r="F128" s="196" t="s">
        <v>380</v>
      </c>
      <c r="G128" s="351" t="s">
        <v>849</v>
      </c>
      <c r="H128" s="196" t="s">
        <v>248</v>
      </c>
      <c r="I128" s="196"/>
      <c r="J128" s="176"/>
      <c r="K128" s="224" t="s">
        <v>843</v>
      </c>
      <c r="L128" s="548" t="s">
        <v>842</v>
      </c>
      <c r="M128" s="225">
        <v>1</v>
      </c>
      <c r="N128" s="224" t="s">
        <v>844</v>
      </c>
      <c r="O128" s="548" t="s">
        <v>846</v>
      </c>
      <c r="P128" s="225">
        <v>532</v>
      </c>
      <c r="Q128" s="224" t="s">
        <v>845</v>
      </c>
      <c r="R128" s="548" t="s">
        <v>847</v>
      </c>
      <c r="S128" s="225">
        <v>1</v>
      </c>
      <c r="T128" s="224"/>
      <c r="U128" s="548"/>
      <c r="V128" s="225"/>
    </row>
    <row r="129" spans="1:22" s="297" customFormat="1" ht="84">
      <c r="A129" s="224" t="s">
        <v>481</v>
      </c>
      <c r="B129" s="606" t="s">
        <v>1075</v>
      </c>
      <c r="C129" s="202" t="s">
        <v>816</v>
      </c>
      <c r="D129" s="25" t="s">
        <v>293</v>
      </c>
      <c r="E129" s="196" t="s">
        <v>269</v>
      </c>
      <c r="F129" s="196" t="s">
        <v>375</v>
      </c>
      <c r="G129" s="351" t="s">
        <v>849</v>
      </c>
      <c r="H129" s="196" t="s">
        <v>248</v>
      </c>
      <c r="I129" s="196"/>
      <c r="J129" s="176"/>
      <c r="K129" s="224" t="s">
        <v>843</v>
      </c>
      <c r="L129" s="548" t="s">
        <v>842</v>
      </c>
      <c r="M129" s="225">
        <v>0</v>
      </c>
      <c r="N129" s="224" t="s">
        <v>844</v>
      </c>
      <c r="O129" s="548" t="s">
        <v>846</v>
      </c>
      <c r="P129" s="225">
        <v>185</v>
      </c>
      <c r="Q129" s="224" t="s">
        <v>845</v>
      </c>
      <c r="R129" s="548" t="s">
        <v>847</v>
      </c>
      <c r="S129" s="225">
        <v>1</v>
      </c>
      <c r="T129" s="224"/>
      <c r="U129" s="548"/>
      <c r="V129" s="225"/>
    </row>
    <row r="130" spans="1:22" s="297" customFormat="1" ht="84">
      <c r="A130" s="224" t="s">
        <v>482</v>
      </c>
      <c r="B130" s="606" t="s">
        <v>1076</v>
      </c>
      <c r="C130" s="202" t="s">
        <v>817</v>
      </c>
      <c r="D130" s="25" t="s">
        <v>293</v>
      </c>
      <c r="E130" s="196" t="s">
        <v>269</v>
      </c>
      <c r="F130" s="196" t="s">
        <v>375</v>
      </c>
      <c r="G130" s="351" t="s">
        <v>849</v>
      </c>
      <c r="H130" s="196" t="s">
        <v>248</v>
      </c>
      <c r="I130" s="196"/>
      <c r="J130" s="176"/>
      <c r="K130" s="224" t="s">
        <v>843</v>
      </c>
      <c r="L130" s="548" t="s">
        <v>842</v>
      </c>
      <c r="M130" s="225">
        <v>0</v>
      </c>
      <c r="N130" s="224" t="s">
        <v>844</v>
      </c>
      <c r="O130" s="548" t="s">
        <v>846</v>
      </c>
      <c r="P130" s="225">
        <v>173</v>
      </c>
      <c r="Q130" s="224" t="s">
        <v>845</v>
      </c>
      <c r="R130" s="548" t="s">
        <v>847</v>
      </c>
      <c r="S130" s="225">
        <v>1</v>
      </c>
      <c r="T130" s="224"/>
      <c r="U130" s="548"/>
      <c r="V130" s="225"/>
    </row>
    <row r="131" spans="1:22" s="297" customFormat="1" ht="84">
      <c r="A131" s="224" t="s">
        <v>483</v>
      </c>
      <c r="B131" s="606" t="s">
        <v>1077</v>
      </c>
      <c r="C131" s="202" t="s">
        <v>818</v>
      </c>
      <c r="D131" s="25" t="s">
        <v>293</v>
      </c>
      <c r="E131" s="196" t="s">
        <v>269</v>
      </c>
      <c r="F131" s="196" t="s">
        <v>375</v>
      </c>
      <c r="G131" s="351" t="s">
        <v>849</v>
      </c>
      <c r="H131" s="196" t="s">
        <v>248</v>
      </c>
      <c r="I131" s="196"/>
      <c r="J131" s="176"/>
      <c r="K131" s="224" t="s">
        <v>843</v>
      </c>
      <c r="L131" s="548" t="s">
        <v>842</v>
      </c>
      <c r="M131" s="225">
        <v>0</v>
      </c>
      <c r="N131" s="224" t="s">
        <v>844</v>
      </c>
      <c r="O131" s="548" t="s">
        <v>846</v>
      </c>
      <c r="P131" s="225">
        <v>105</v>
      </c>
      <c r="Q131" s="224" t="s">
        <v>845</v>
      </c>
      <c r="R131" s="548" t="s">
        <v>847</v>
      </c>
      <c r="S131" s="225">
        <v>1</v>
      </c>
      <c r="T131" s="224"/>
      <c r="U131" s="548"/>
      <c r="V131" s="225"/>
    </row>
    <row r="132" spans="1:22" s="297" customFormat="1" ht="84">
      <c r="A132" s="224" t="s">
        <v>484</v>
      </c>
      <c r="B132" s="606" t="s">
        <v>1059</v>
      </c>
      <c r="C132" s="202" t="s">
        <v>819</v>
      </c>
      <c r="D132" s="25" t="s">
        <v>838</v>
      </c>
      <c r="E132" s="196" t="s">
        <v>269</v>
      </c>
      <c r="F132" s="196" t="s">
        <v>378</v>
      </c>
      <c r="G132" s="351" t="s">
        <v>849</v>
      </c>
      <c r="H132" s="196" t="s">
        <v>248</v>
      </c>
      <c r="I132" s="196"/>
      <c r="J132" s="176"/>
      <c r="K132" s="224" t="s">
        <v>843</v>
      </c>
      <c r="L132" s="548" t="s">
        <v>842</v>
      </c>
      <c r="M132" s="225">
        <v>1</v>
      </c>
      <c r="N132" s="224" t="s">
        <v>844</v>
      </c>
      <c r="O132" s="548" t="s">
        <v>846</v>
      </c>
      <c r="P132" s="225">
        <v>443</v>
      </c>
      <c r="Q132" s="224" t="s">
        <v>845</v>
      </c>
      <c r="R132" s="548" t="s">
        <v>847</v>
      </c>
      <c r="S132" s="225">
        <v>1</v>
      </c>
      <c r="T132" s="224"/>
      <c r="U132" s="548"/>
      <c r="V132" s="225"/>
    </row>
    <row r="133" spans="1:22" s="297" customFormat="1" ht="84">
      <c r="A133" s="224" t="s">
        <v>485</v>
      </c>
      <c r="B133" s="606" t="s">
        <v>1078</v>
      </c>
      <c r="C133" s="202" t="s">
        <v>820</v>
      </c>
      <c r="D133" s="25" t="s">
        <v>839</v>
      </c>
      <c r="E133" s="196" t="s">
        <v>269</v>
      </c>
      <c r="F133" s="196" t="s">
        <v>376</v>
      </c>
      <c r="G133" s="351" t="s">
        <v>849</v>
      </c>
      <c r="H133" s="196" t="s">
        <v>248</v>
      </c>
      <c r="I133" s="196"/>
      <c r="J133" s="176"/>
      <c r="K133" s="224" t="s">
        <v>843</v>
      </c>
      <c r="L133" s="548" t="s">
        <v>842</v>
      </c>
      <c r="M133" s="225">
        <v>2</v>
      </c>
      <c r="N133" s="224" t="s">
        <v>844</v>
      </c>
      <c r="O133" s="548" t="s">
        <v>846</v>
      </c>
      <c r="P133" s="225">
        <v>100</v>
      </c>
      <c r="Q133" s="224" t="s">
        <v>845</v>
      </c>
      <c r="R133" s="548" t="s">
        <v>847</v>
      </c>
      <c r="S133" s="225">
        <v>1</v>
      </c>
      <c r="T133" s="224"/>
      <c r="U133" s="548"/>
      <c r="V133" s="225"/>
    </row>
    <row r="134" spans="1:22" s="297" customFormat="1" ht="84">
      <c r="A134" s="224" t="s">
        <v>486</v>
      </c>
      <c r="B134" s="606" t="s">
        <v>1079</v>
      </c>
      <c r="C134" s="202" t="s">
        <v>821</v>
      </c>
      <c r="D134" s="25" t="s">
        <v>839</v>
      </c>
      <c r="E134" s="196" t="s">
        <v>269</v>
      </c>
      <c r="F134" s="196" t="s">
        <v>376</v>
      </c>
      <c r="G134" s="351" t="s">
        <v>849</v>
      </c>
      <c r="H134" s="196" t="s">
        <v>248</v>
      </c>
      <c r="I134" s="196"/>
      <c r="J134" s="176"/>
      <c r="K134" s="224" t="s">
        <v>843</v>
      </c>
      <c r="L134" s="548" t="s">
        <v>842</v>
      </c>
      <c r="M134" s="225">
        <v>2</v>
      </c>
      <c r="N134" s="224" t="s">
        <v>844</v>
      </c>
      <c r="O134" s="548" t="s">
        <v>846</v>
      </c>
      <c r="P134" s="225">
        <v>159</v>
      </c>
      <c r="Q134" s="224" t="s">
        <v>845</v>
      </c>
      <c r="R134" s="548" t="s">
        <v>847</v>
      </c>
      <c r="S134" s="225">
        <v>1</v>
      </c>
      <c r="T134" s="224"/>
      <c r="U134" s="548"/>
      <c r="V134" s="225"/>
    </row>
    <row r="135" spans="1:22" s="297" customFormat="1" ht="84">
      <c r="A135" s="224" t="s">
        <v>487</v>
      </c>
      <c r="B135" s="606" t="s">
        <v>1080</v>
      </c>
      <c r="C135" s="202" t="s">
        <v>822</v>
      </c>
      <c r="D135" s="25" t="s">
        <v>839</v>
      </c>
      <c r="E135" s="196" t="s">
        <v>269</v>
      </c>
      <c r="F135" s="196" t="s">
        <v>376</v>
      </c>
      <c r="G135" s="351" t="s">
        <v>849</v>
      </c>
      <c r="H135" s="196" t="s">
        <v>248</v>
      </c>
      <c r="I135" s="196"/>
      <c r="J135" s="176"/>
      <c r="K135" s="224" t="s">
        <v>843</v>
      </c>
      <c r="L135" s="548" t="s">
        <v>842</v>
      </c>
      <c r="M135" s="225">
        <v>2</v>
      </c>
      <c r="N135" s="224" t="s">
        <v>844</v>
      </c>
      <c r="O135" s="548" t="s">
        <v>846</v>
      </c>
      <c r="P135" s="225">
        <v>105</v>
      </c>
      <c r="Q135" s="224" t="s">
        <v>845</v>
      </c>
      <c r="R135" s="548" t="s">
        <v>847</v>
      </c>
      <c r="S135" s="225">
        <v>1</v>
      </c>
      <c r="T135" s="224"/>
      <c r="U135" s="548"/>
      <c r="V135" s="225"/>
    </row>
    <row r="136" spans="1:22" s="297" customFormat="1" ht="84">
      <c r="A136" s="224" t="s">
        <v>488</v>
      </c>
      <c r="B136" s="606" t="s">
        <v>1081</v>
      </c>
      <c r="C136" s="202" t="s">
        <v>823</v>
      </c>
      <c r="D136" s="25" t="s">
        <v>833</v>
      </c>
      <c r="E136" s="196" t="s">
        <v>269</v>
      </c>
      <c r="F136" s="196" t="s">
        <v>379</v>
      </c>
      <c r="G136" s="351" t="s">
        <v>849</v>
      </c>
      <c r="H136" s="196" t="s">
        <v>248</v>
      </c>
      <c r="I136" s="196"/>
      <c r="J136" s="176"/>
      <c r="K136" s="224" t="s">
        <v>843</v>
      </c>
      <c r="L136" s="548" t="s">
        <v>842</v>
      </c>
      <c r="M136" s="225">
        <v>1</v>
      </c>
      <c r="N136" s="224" t="s">
        <v>844</v>
      </c>
      <c r="O136" s="548" t="s">
        <v>846</v>
      </c>
      <c r="P136" s="225">
        <v>2724</v>
      </c>
      <c r="Q136" s="224" t="s">
        <v>845</v>
      </c>
      <c r="R136" s="548" t="s">
        <v>847</v>
      </c>
      <c r="S136" s="225">
        <v>1</v>
      </c>
      <c r="T136" s="224"/>
      <c r="U136" s="548"/>
      <c r="V136" s="225"/>
    </row>
    <row r="137" spans="1:22" s="297" customFormat="1" ht="84">
      <c r="A137" s="224" t="s">
        <v>489</v>
      </c>
      <c r="B137" s="606" t="s">
        <v>1082</v>
      </c>
      <c r="C137" s="202" t="s">
        <v>345</v>
      </c>
      <c r="D137" s="25" t="s">
        <v>834</v>
      </c>
      <c r="E137" s="196" t="s">
        <v>269</v>
      </c>
      <c r="F137" s="196" t="s">
        <v>380</v>
      </c>
      <c r="G137" s="351" t="s">
        <v>849</v>
      </c>
      <c r="H137" s="196" t="s">
        <v>248</v>
      </c>
      <c r="I137" s="196"/>
      <c r="J137" s="176"/>
      <c r="K137" s="224" t="s">
        <v>843</v>
      </c>
      <c r="L137" s="548" t="s">
        <v>842</v>
      </c>
      <c r="M137" s="225">
        <v>1</v>
      </c>
      <c r="N137" s="224" t="s">
        <v>844</v>
      </c>
      <c r="O137" s="548" t="s">
        <v>846</v>
      </c>
      <c r="P137" s="225">
        <v>445</v>
      </c>
      <c r="Q137" s="224" t="s">
        <v>845</v>
      </c>
      <c r="R137" s="548" t="s">
        <v>847</v>
      </c>
      <c r="S137" s="225">
        <v>1</v>
      </c>
      <c r="T137" s="224"/>
      <c r="U137" s="548"/>
      <c r="V137" s="225"/>
    </row>
    <row r="138" spans="1:22" s="297" customFormat="1" ht="84">
      <c r="A138" s="224" t="s">
        <v>490</v>
      </c>
      <c r="B138" s="606" t="s">
        <v>1083</v>
      </c>
      <c r="C138" s="202" t="s">
        <v>828</v>
      </c>
      <c r="D138" s="25" t="s">
        <v>839</v>
      </c>
      <c r="E138" s="196" t="s">
        <v>269</v>
      </c>
      <c r="F138" s="196" t="s">
        <v>376</v>
      </c>
      <c r="G138" s="351" t="s">
        <v>849</v>
      </c>
      <c r="H138" s="196" t="s">
        <v>248</v>
      </c>
      <c r="I138" s="196"/>
      <c r="J138" s="176"/>
      <c r="K138" s="224" t="s">
        <v>843</v>
      </c>
      <c r="L138" s="548" t="s">
        <v>842</v>
      </c>
      <c r="M138" s="225">
        <v>1</v>
      </c>
      <c r="N138" s="224" t="s">
        <v>844</v>
      </c>
      <c r="O138" s="548" t="s">
        <v>846</v>
      </c>
      <c r="P138" s="225">
        <v>24</v>
      </c>
      <c r="Q138" s="224" t="s">
        <v>845</v>
      </c>
      <c r="R138" s="548" t="s">
        <v>847</v>
      </c>
      <c r="S138" s="225">
        <v>1</v>
      </c>
      <c r="T138" s="224"/>
      <c r="U138" s="548"/>
      <c r="V138" s="225"/>
    </row>
    <row r="139" spans="1:22" s="297" customFormat="1" ht="84">
      <c r="A139" s="224" t="s">
        <v>491</v>
      </c>
      <c r="B139" s="606" t="s">
        <v>1084</v>
      </c>
      <c r="C139" s="202" t="s">
        <v>387</v>
      </c>
      <c r="D139" s="25" t="s">
        <v>835</v>
      </c>
      <c r="E139" s="196" t="s">
        <v>269</v>
      </c>
      <c r="F139" s="196" t="s">
        <v>388</v>
      </c>
      <c r="G139" s="351" t="s">
        <v>849</v>
      </c>
      <c r="H139" s="196" t="s">
        <v>248</v>
      </c>
      <c r="I139" s="196"/>
      <c r="J139" s="176"/>
      <c r="K139" s="224" t="s">
        <v>843</v>
      </c>
      <c r="L139" s="548" t="s">
        <v>842</v>
      </c>
      <c r="M139" s="225">
        <v>5</v>
      </c>
      <c r="N139" s="224" t="s">
        <v>844</v>
      </c>
      <c r="O139" s="548" t="s">
        <v>846</v>
      </c>
      <c r="P139" s="225">
        <v>265</v>
      </c>
      <c r="Q139" s="224" t="s">
        <v>845</v>
      </c>
      <c r="R139" s="548" t="s">
        <v>847</v>
      </c>
      <c r="S139" s="225">
        <v>1</v>
      </c>
      <c r="T139" s="224"/>
      <c r="U139" s="548"/>
      <c r="V139" s="225"/>
    </row>
    <row r="140" spans="1:22" s="297" customFormat="1" ht="84">
      <c r="A140" s="224" t="s">
        <v>492</v>
      </c>
      <c r="B140" s="606" t="s">
        <v>1085</v>
      </c>
      <c r="C140" s="202" t="s">
        <v>829</v>
      </c>
      <c r="D140" s="25" t="s">
        <v>835</v>
      </c>
      <c r="E140" s="196" t="s">
        <v>269</v>
      </c>
      <c r="F140" s="196" t="s">
        <v>388</v>
      </c>
      <c r="G140" s="351" t="s">
        <v>849</v>
      </c>
      <c r="H140" s="196" t="s">
        <v>248</v>
      </c>
      <c r="I140" s="196"/>
      <c r="J140" s="176"/>
      <c r="K140" s="224" t="s">
        <v>843</v>
      </c>
      <c r="L140" s="548" t="s">
        <v>842</v>
      </c>
      <c r="M140" s="225">
        <v>2</v>
      </c>
      <c r="N140" s="224" t="s">
        <v>844</v>
      </c>
      <c r="O140" s="548" t="s">
        <v>846</v>
      </c>
      <c r="P140" s="225">
        <v>220</v>
      </c>
      <c r="Q140" s="224" t="s">
        <v>845</v>
      </c>
      <c r="R140" s="548" t="s">
        <v>847</v>
      </c>
      <c r="S140" s="225">
        <v>1</v>
      </c>
      <c r="T140" s="224"/>
      <c r="U140" s="548"/>
      <c r="V140" s="225"/>
    </row>
    <row r="141" spans="1:22" s="297" customFormat="1" ht="84">
      <c r="A141" s="224" t="s">
        <v>493</v>
      </c>
      <c r="B141" s="606" t="s">
        <v>1086</v>
      </c>
      <c r="C141" s="202" t="s">
        <v>392</v>
      </c>
      <c r="D141" s="25" t="s">
        <v>835</v>
      </c>
      <c r="E141" s="196" t="s">
        <v>269</v>
      </c>
      <c r="F141" s="196" t="s">
        <v>388</v>
      </c>
      <c r="G141" s="351" t="s">
        <v>849</v>
      </c>
      <c r="H141" s="196" t="s">
        <v>248</v>
      </c>
      <c r="I141" s="196"/>
      <c r="J141" s="176"/>
      <c r="K141" s="224" t="s">
        <v>843</v>
      </c>
      <c r="L141" s="548" t="s">
        <v>842</v>
      </c>
      <c r="M141" s="225">
        <v>3</v>
      </c>
      <c r="N141" s="224" t="s">
        <v>844</v>
      </c>
      <c r="O141" s="548" t="s">
        <v>846</v>
      </c>
      <c r="P141" s="225">
        <v>98</v>
      </c>
      <c r="Q141" s="224" t="s">
        <v>845</v>
      </c>
      <c r="R141" s="548" t="s">
        <v>847</v>
      </c>
      <c r="S141" s="225">
        <v>1</v>
      </c>
      <c r="T141" s="224"/>
      <c r="U141" s="548"/>
      <c r="V141" s="225"/>
    </row>
    <row r="142" spans="1:22" s="297" customFormat="1" ht="84">
      <c r="A142" s="224" t="s">
        <v>571</v>
      </c>
      <c r="B142" s="606" t="s">
        <v>1060</v>
      </c>
      <c r="C142" s="202" t="s">
        <v>830</v>
      </c>
      <c r="D142" s="25" t="s">
        <v>840</v>
      </c>
      <c r="E142" s="196" t="s">
        <v>269</v>
      </c>
      <c r="F142" s="196" t="s">
        <v>378</v>
      </c>
      <c r="G142" s="351" t="s">
        <v>849</v>
      </c>
      <c r="H142" s="196" t="s">
        <v>248</v>
      </c>
      <c r="I142" s="196"/>
      <c r="J142" s="176"/>
      <c r="K142" s="224" t="s">
        <v>843</v>
      </c>
      <c r="L142" s="548" t="s">
        <v>842</v>
      </c>
      <c r="M142" s="225">
        <v>1</v>
      </c>
      <c r="N142" s="224" t="s">
        <v>844</v>
      </c>
      <c r="O142" s="548" t="s">
        <v>846</v>
      </c>
      <c r="P142" s="225">
        <v>508</v>
      </c>
      <c r="Q142" s="224" t="s">
        <v>845</v>
      </c>
      <c r="R142" s="548" t="s">
        <v>847</v>
      </c>
      <c r="S142" s="225">
        <v>1</v>
      </c>
      <c r="T142" s="224"/>
      <c r="U142" s="548"/>
      <c r="V142" s="225"/>
    </row>
    <row r="143" spans="1:22" ht="84">
      <c r="A143" s="224" t="s">
        <v>800</v>
      </c>
      <c r="B143" s="607" t="s">
        <v>1087</v>
      </c>
      <c r="C143" s="320" t="s">
        <v>831</v>
      </c>
      <c r="D143" s="24" t="s">
        <v>841</v>
      </c>
      <c r="E143" s="306" t="s">
        <v>269</v>
      </c>
      <c r="F143" s="306" t="s">
        <v>379</v>
      </c>
      <c r="G143" s="321" t="s">
        <v>849</v>
      </c>
      <c r="H143" s="306" t="s">
        <v>248</v>
      </c>
      <c r="I143" s="306"/>
      <c r="J143" s="308" t="s">
        <v>17</v>
      </c>
      <c r="K143" s="346" t="s">
        <v>843</v>
      </c>
      <c r="L143" s="549" t="s">
        <v>842</v>
      </c>
      <c r="M143" s="347">
        <v>3</v>
      </c>
      <c r="N143" s="346" t="s">
        <v>844</v>
      </c>
      <c r="O143" s="549" t="s">
        <v>846</v>
      </c>
      <c r="P143" s="347">
        <v>508</v>
      </c>
      <c r="Q143" s="346" t="s">
        <v>845</v>
      </c>
      <c r="R143" s="549" t="s">
        <v>847</v>
      </c>
      <c r="S143" s="347">
        <v>1</v>
      </c>
      <c r="T143" s="346"/>
      <c r="U143" s="549"/>
      <c r="V143" s="347"/>
    </row>
    <row r="144" spans="1:22" ht="84">
      <c r="A144" s="224" t="s">
        <v>801</v>
      </c>
      <c r="B144" s="607" t="s">
        <v>1088</v>
      </c>
      <c r="C144" s="320" t="s">
        <v>391</v>
      </c>
      <c r="D144" s="24" t="s">
        <v>835</v>
      </c>
      <c r="E144" s="306" t="s">
        <v>269</v>
      </c>
      <c r="F144" s="306" t="s">
        <v>388</v>
      </c>
      <c r="G144" s="321" t="s">
        <v>849</v>
      </c>
      <c r="H144" s="306" t="s">
        <v>248</v>
      </c>
      <c r="I144" s="306"/>
      <c r="J144" s="308" t="s">
        <v>17</v>
      </c>
      <c r="K144" s="346" t="s">
        <v>843</v>
      </c>
      <c r="L144" s="549" t="s">
        <v>842</v>
      </c>
      <c r="M144" s="347">
        <v>2</v>
      </c>
      <c r="N144" s="346" t="s">
        <v>844</v>
      </c>
      <c r="O144" s="549" t="s">
        <v>846</v>
      </c>
      <c r="P144" s="347">
        <v>299</v>
      </c>
      <c r="Q144" s="346" t="s">
        <v>845</v>
      </c>
      <c r="R144" s="549" t="s">
        <v>847</v>
      </c>
      <c r="S144" s="347">
        <v>1</v>
      </c>
      <c r="T144" s="346"/>
      <c r="U144" s="549"/>
      <c r="V144" s="347"/>
    </row>
    <row r="145" spans="1:22" ht="84">
      <c r="A145" s="224" t="s">
        <v>802</v>
      </c>
      <c r="B145" s="607" t="s">
        <v>1089</v>
      </c>
      <c r="C145" s="320" t="s">
        <v>832</v>
      </c>
      <c r="D145" s="24" t="s">
        <v>835</v>
      </c>
      <c r="E145" s="306" t="s">
        <v>269</v>
      </c>
      <c r="F145" s="306" t="s">
        <v>388</v>
      </c>
      <c r="G145" s="321" t="s">
        <v>849</v>
      </c>
      <c r="H145" s="306" t="s">
        <v>248</v>
      </c>
      <c r="I145" s="306"/>
      <c r="J145" s="308" t="s">
        <v>848</v>
      </c>
      <c r="K145" s="346" t="s">
        <v>843</v>
      </c>
      <c r="L145" s="549" t="s">
        <v>842</v>
      </c>
      <c r="M145" s="347">
        <v>1</v>
      </c>
      <c r="N145" s="346" t="s">
        <v>844</v>
      </c>
      <c r="O145" s="549" t="s">
        <v>846</v>
      </c>
      <c r="P145" s="347">
        <v>390</v>
      </c>
      <c r="Q145" s="346" t="s">
        <v>845</v>
      </c>
      <c r="R145" s="549" t="s">
        <v>847</v>
      </c>
      <c r="S145" s="347">
        <v>1</v>
      </c>
      <c r="T145" s="346"/>
      <c r="U145" s="549"/>
      <c r="V145" s="347"/>
    </row>
    <row r="146" spans="1:22" ht="32.25" customHeight="1">
      <c r="A146" s="299" t="s">
        <v>166</v>
      </c>
      <c r="B146" s="743" t="s">
        <v>164</v>
      </c>
      <c r="C146" s="744"/>
      <c r="D146" s="744"/>
      <c r="E146" s="744"/>
      <c r="F146" s="744"/>
      <c r="G146" s="744"/>
      <c r="H146" s="744"/>
      <c r="I146" s="744"/>
      <c r="J146" s="745"/>
      <c r="K146" s="329"/>
      <c r="L146" s="547"/>
      <c r="M146" s="330"/>
      <c r="N146" s="329"/>
      <c r="O146" s="547"/>
      <c r="P146" s="330"/>
      <c r="Q146" s="329"/>
      <c r="R146" s="547"/>
      <c r="S146" s="330"/>
      <c r="T146" s="329"/>
      <c r="U146" s="547"/>
      <c r="V146" s="330"/>
    </row>
    <row r="147" spans="1:22" ht="76.5">
      <c r="A147" s="214" t="s">
        <v>494</v>
      </c>
      <c r="B147" s="606" t="s">
        <v>1090</v>
      </c>
      <c r="C147" s="195" t="s">
        <v>780</v>
      </c>
      <c r="D147" s="196" t="s">
        <v>246</v>
      </c>
      <c r="E147" s="196" t="s">
        <v>267</v>
      </c>
      <c r="F147" s="196" t="s">
        <v>378</v>
      </c>
      <c r="G147" s="196" t="s">
        <v>270</v>
      </c>
      <c r="H147" s="196" t="s">
        <v>248</v>
      </c>
      <c r="I147" s="196"/>
      <c r="J147" s="176"/>
      <c r="K147" s="224" t="s">
        <v>772</v>
      </c>
      <c r="L147" s="548" t="s">
        <v>600</v>
      </c>
      <c r="M147" s="310">
        <v>10000</v>
      </c>
      <c r="N147" s="224"/>
      <c r="O147" s="548"/>
      <c r="P147" s="225"/>
      <c r="Q147" s="331"/>
      <c r="R147" s="552"/>
      <c r="S147" s="332"/>
      <c r="T147" s="331"/>
      <c r="U147" s="552"/>
      <c r="V147" s="332"/>
    </row>
    <row r="148" spans="1:22" ht="76.5">
      <c r="A148" s="214" t="s">
        <v>495</v>
      </c>
      <c r="B148" s="606" t="s">
        <v>1091</v>
      </c>
      <c r="C148" s="195" t="s">
        <v>781</v>
      </c>
      <c r="D148" s="196" t="s">
        <v>246</v>
      </c>
      <c r="E148" s="196" t="s">
        <v>267</v>
      </c>
      <c r="F148" s="196" t="s">
        <v>378</v>
      </c>
      <c r="G148" s="196" t="s">
        <v>270</v>
      </c>
      <c r="H148" s="196" t="s">
        <v>248</v>
      </c>
      <c r="I148" s="196"/>
      <c r="J148" s="176"/>
      <c r="K148" s="224" t="s">
        <v>772</v>
      </c>
      <c r="L148" s="548" t="s">
        <v>600</v>
      </c>
      <c r="M148" s="225">
        <v>12000</v>
      </c>
      <c r="N148" s="224"/>
      <c r="O148" s="548"/>
      <c r="P148" s="225"/>
      <c r="Q148" s="331"/>
      <c r="R148" s="552"/>
      <c r="S148" s="332"/>
      <c r="T148" s="331"/>
      <c r="U148" s="552"/>
      <c r="V148" s="332"/>
    </row>
    <row r="149" spans="1:22" ht="76.5">
      <c r="A149" s="214" t="s">
        <v>496</v>
      </c>
      <c r="B149" s="606" t="s">
        <v>1185</v>
      </c>
      <c r="C149" s="212" t="s">
        <v>1184</v>
      </c>
      <c r="D149" s="196" t="s">
        <v>293</v>
      </c>
      <c r="E149" s="196" t="s">
        <v>267</v>
      </c>
      <c r="F149" s="196" t="s">
        <v>375</v>
      </c>
      <c r="G149" s="196" t="s">
        <v>270</v>
      </c>
      <c r="H149" s="196" t="s">
        <v>248</v>
      </c>
      <c r="I149" s="196"/>
      <c r="J149" s="176"/>
      <c r="K149" s="224" t="s">
        <v>772</v>
      </c>
      <c r="L149" s="548" t="s">
        <v>600</v>
      </c>
      <c r="M149" s="225">
        <v>55002</v>
      </c>
      <c r="N149" s="224"/>
      <c r="O149" s="548"/>
      <c r="P149" s="225"/>
      <c r="Q149" s="331"/>
      <c r="R149" s="552"/>
      <c r="S149" s="332"/>
      <c r="T149" s="331"/>
      <c r="U149" s="552"/>
      <c r="V149" s="332"/>
    </row>
    <row r="150" spans="1:22" ht="76.5">
      <c r="A150" s="214" t="s">
        <v>497</v>
      </c>
      <c r="B150" s="606" t="s">
        <v>1092</v>
      </c>
      <c r="C150" s="195" t="s">
        <v>322</v>
      </c>
      <c r="D150" s="196" t="s">
        <v>310</v>
      </c>
      <c r="E150" s="196" t="s">
        <v>267</v>
      </c>
      <c r="F150" s="196" t="s">
        <v>376</v>
      </c>
      <c r="G150" s="196" t="s">
        <v>270</v>
      </c>
      <c r="H150" s="196" t="s">
        <v>248</v>
      </c>
      <c r="I150" s="196"/>
      <c r="J150" s="176"/>
      <c r="K150" s="224" t="s">
        <v>772</v>
      </c>
      <c r="L150" s="548" t="s">
        <v>600</v>
      </c>
      <c r="M150" s="225">
        <v>2957</v>
      </c>
      <c r="N150" s="224" t="s">
        <v>773</v>
      </c>
      <c r="O150" s="548" t="s">
        <v>595</v>
      </c>
      <c r="P150" s="225">
        <v>50</v>
      </c>
      <c r="Q150" s="331"/>
      <c r="R150" s="552"/>
      <c r="S150" s="332"/>
      <c r="T150" s="331"/>
      <c r="U150" s="552"/>
      <c r="V150" s="332"/>
    </row>
    <row r="151" spans="1:22" ht="76.5">
      <c r="A151" s="322" t="s">
        <v>498</v>
      </c>
      <c r="B151" s="607" t="s">
        <v>1093</v>
      </c>
      <c r="C151" s="305" t="s">
        <v>323</v>
      </c>
      <c r="D151" s="306" t="s">
        <v>310</v>
      </c>
      <c r="E151" s="306" t="s">
        <v>267</v>
      </c>
      <c r="F151" s="306" t="s">
        <v>376</v>
      </c>
      <c r="G151" s="306" t="s">
        <v>270</v>
      </c>
      <c r="H151" s="306" t="s">
        <v>248</v>
      </c>
      <c r="I151" s="306"/>
      <c r="J151" s="308" t="s">
        <v>17</v>
      </c>
      <c r="K151" s="346" t="s">
        <v>772</v>
      </c>
      <c r="L151" s="549" t="s">
        <v>600</v>
      </c>
      <c r="M151" s="347">
        <v>46000</v>
      </c>
      <c r="N151" s="346"/>
      <c r="O151" s="549"/>
      <c r="P151" s="347"/>
      <c r="Q151" s="346"/>
      <c r="R151" s="549"/>
      <c r="S151" s="347"/>
      <c r="T151" s="346"/>
      <c r="U151" s="549"/>
      <c r="V151" s="347"/>
    </row>
    <row r="152" spans="1:22" ht="76.5">
      <c r="A152" s="214" t="s">
        <v>499</v>
      </c>
      <c r="B152" s="606" t="s">
        <v>1094</v>
      </c>
      <c r="C152" s="202" t="s">
        <v>346</v>
      </c>
      <c r="D152" s="196" t="s">
        <v>334</v>
      </c>
      <c r="E152" s="196" t="s">
        <v>267</v>
      </c>
      <c r="F152" s="196" t="s">
        <v>380</v>
      </c>
      <c r="G152" s="196" t="s">
        <v>270</v>
      </c>
      <c r="H152" s="196" t="s">
        <v>248</v>
      </c>
      <c r="I152" s="196"/>
      <c r="J152" s="176"/>
      <c r="K152" s="224" t="s">
        <v>772</v>
      </c>
      <c r="L152" s="548" t="s">
        <v>600</v>
      </c>
      <c r="M152" s="225">
        <v>6000</v>
      </c>
      <c r="N152" s="224"/>
      <c r="O152" s="548"/>
      <c r="P152" s="225"/>
      <c r="Q152" s="224"/>
      <c r="R152" s="548"/>
      <c r="S152" s="332"/>
      <c r="T152" s="331"/>
      <c r="U152" s="552"/>
      <c r="V152" s="332"/>
    </row>
    <row r="153" spans="1:22" ht="76.5">
      <c r="A153" s="214" t="s">
        <v>500</v>
      </c>
      <c r="B153" s="606" t="s">
        <v>1095</v>
      </c>
      <c r="C153" s="202" t="s">
        <v>349</v>
      </c>
      <c r="D153" s="196" t="s">
        <v>334</v>
      </c>
      <c r="E153" s="196" t="s">
        <v>267</v>
      </c>
      <c r="F153" s="196" t="s">
        <v>380</v>
      </c>
      <c r="G153" s="196" t="s">
        <v>270</v>
      </c>
      <c r="H153" s="196" t="s">
        <v>248</v>
      </c>
      <c r="I153" s="196"/>
      <c r="J153" s="176"/>
      <c r="K153" s="224" t="s">
        <v>772</v>
      </c>
      <c r="L153" s="548" t="s">
        <v>600</v>
      </c>
      <c r="M153" s="225">
        <v>3875</v>
      </c>
      <c r="N153" s="224"/>
      <c r="O153" s="548"/>
      <c r="P153" s="225"/>
      <c r="Q153" s="224"/>
      <c r="R153" s="548"/>
      <c r="S153" s="332"/>
      <c r="T153" s="331"/>
      <c r="U153" s="552"/>
      <c r="V153" s="332"/>
    </row>
    <row r="154" spans="1:22" ht="76.5">
      <c r="A154" s="214" t="s">
        <v>501</v>
      </c>
      <c r="B154" s="606" t="s">
        <v>1096</v>
      </c>
      <c r="C154" s="212" t="s">
        <v>395</v>
      </c>
      <c r="D154" s="196" t="s">
        <v>369</v>
      </c>
      <c r="E154" s="196" t="s">
        <v>267</v>
      </c>
      <c r="F154" s="196" t="s">
        <v>388</v>
      </c>
      <c r="G154" s="196" t="s">
        <v>48</v>
      </c>
      <c r="H154" s="196" t="s">
        <v>248</v>
      </c>
      <c r="I154" s="196"/>
      <c r="J154" s="176"/>
      <c r="K154" s="224" t="s">
        <v>772</v>
      </c>
      <c r="L154" s="548" t="s">
        <v>600</v>
      </c>
      <c r="M154" s="225">
        <v>6000</v>
      </c>
      <c r="N154" s="224"/>
      <c r="O154" s="548"/>
      <c r="P154" s="225"/>
      <c r="Q154" s="224"/>
      <c r="R154" s="548"/>
      <c r="S154" s="332"/>
      <c r="T154" s="331"/>
      <c r="U154" s="552"/>
      <c r="V154" s="332"/>
    </row>
    <row r="155" spans="1:22" ht="76.5">
      <c r="A155" s="214" t="s">
        <v>502</v>
      </c>
      <c r="B155" s="606" t="s">
        <v>1097</v>
      </c>
      <c r="C155" s="212" t="s">
        <v>396</v>
      </c>
      <c r="D155" s="196" t="s">
        <v>369</v>
      </c>
      <c r="E155" s="196" t="s">
        <v>267</v>
      </c>
      <c r="F155" s="196" t="s">
        <v>388</v>
      </c>
      <c r="G155" s="196" t="s">
        <v>48</v>
      </c>
      <c r="H155" s="196" t="s">
        <v>248</v>
      </c>
      <c r="I155" s="196"/>
      <c r="J155" s="176"/>
      <c r="K155" s="224" t="s">
        <v>772</v>
      </c>
      <c r="L155" s="548" t="s">
        <v>600</v>
      </c>
      <c r="M155" s="225">
        <v>13057</v>
      </c>
      <c r="N155" s="224"/>
      <c r="O155" s="548"/>
      <c r="P155" s="225"/>
      <c r="Q155" s="224"/>
      <c r="R155" s="548"/>
      <c r="S155" s="332"/>
      <c r="T155" s="331"/>
      <c r="U155" s="552"/>
      <c r="V155" s="332"/>
    </row>
    <row r="156" spans="1:22" ht="76.5">
      <c r="A156" s="214" t="s">
        <v>503</v>
      </c>
      <c r="B156" s="606" t="s">
        <v>1098</v>
      </c>
      <c r="C156" s="212" t="s">
        <v>397</v>
      </c>
      <c r="D156" s="196" t="s">
        <v>369</v>
      </c>
      <c r="E156" s="196" t="s">
        <v>267</v>
      </c>
      <c r="F156" s="196" t="s">
        <v>388</v>
      </c>
      <c r="G156" s="196" t="s">
        <v>48</v>
      </c>
      <c r="H156" s="196" t="s">
        <v>248</v>
      </c>
      <c r="I156" s="196"/>
      <c r="J156" s="176"/>
      <c r="K156" s="224" t="s">
        <v>772</v>
      </c>
      <c r="L156" s="548" t="s">
        <v>600</v>
      </c>
      <c r="M156" s="310">
        <v>11694</v>
      </c>
      <c r="N156" s="224"/>
      <c r="O156" s="548"/>
      <c r="P156" s="225"/>
      <c r="Q156" s="224"/>
      <c r="R156" s="548"/>
      <c r="S156" s="332"/>
      <c r="T156" s="331"/>
      <c r="U156" s="552"/>
      <c r="V156" s="332"/>
    </row>
    <row r="157" spans="1:22" ht="12.75">
      <c r="A157" s="296" t="s">
        <v>168</v>
      </c>
      <c r="B157" s="752" t="s">
        <v>167</v>
      </c>
      <c r="C157" s="753"/>
      <c r="D157" s="753"/>
      <c r="E157" s="753"/>
      <c r="F157" s="753"/>
      <c r="G157" s="753"/>
      <c r="H157" s="753"/>
      <c r="I157" s="753"/>
      <c r="J157" s="754"/>
      <c r="K157" s="327"/>
      <c r="L157" s="545"/>
      <c r="M157" s="328"/>
      <c r="N157" s="327"/>
      <c r="O157" s="545"/>
      <c r="P157" s="328"/>
      <c r="Q157" s="327"/>
      <c r="R157" s="545"/>
      <c r="S157" s="328"/>
      <c r="T157" s="327"/>
      <c r="U157" s="545"/>
      <c r="V157" s="328"/>
    </row>
    <row r="158" spans="1:22" ht="12.75">
      <c r="A158" s="298" t="s">
        <v>170</v>
      </c>
      <c r="B158" s="749" t="s">
        <v>169</v>
      </c>
      <c r="C158" s="750"/>
      <c r="D158" s="750"/>
      <c r="E158" s="750"/>
      <c r="F158" s="750"/>
      <c r="G158" s="750"/>
      <c r="H158" s="750"/>
      <c r="I158" s="750"/>
      <c r="J158" s="751"/>
      <c r="K158" s="343"/>
      <c r="L158" s="546"/>
      <c r="M158" s="344"/>
      <c r="N158" s="343"/>
      <c r="O158" s="546"/>
      <c r="P158" s="344"/>
      <c r="Q158" s="343"/>
      <c r="R158" s="546"/>
      <c r="S158" s="344"/>
      <c r="T158" s="343"/>
      <c r="U158" s="546"/>
      <c r="V158" s="344"/>
    </row>
    <row r="159" spans="1:22" ht="40.5" customHeight="1">
      <c r="A159" s="299" t="s">
        <v>171</v>
      </c>
      <c r="B159" s="743" t="s">
        <v>182</v>
      </c>
      <c r="C159" s="744"/>
      <c r="D159" s="744"/>
      <c r="E159" s="744"/>
      <c r="F159" s="744"/>
      <c r="G159" s="744"/>
      <c r="H159" s="744"/>
      <c r="I159" s="744"/>
      <c r="J159" s="745"/>
      <c r="K159" s="329"/>
      <c r="L159" s="547"/>
      <c r="M159" s="330"/>
      <c r="N159" s="329"/>
      <c r="O159" s="547"/>
      <c r="P159" s="330"/>
      <c r="Q159" s="329"/>
      <c r="R159" s="547"/>
      <c r="S159" s="330"/>
      <c r="T159" s="329"/>
      <c r="U159" s="547"/>
      <c r="V159" s="330"/>
    </row>
    <row r="160" spans="1:22" ht="108">
      <c r="A160" s="214" t="s">
        <v>504</v>
      </c>
      <c r="B160" s="606" t="s">
        <v>1099</v>
      </c>
      <c r="C160" s="212" t="s">
        <v>884</v>
      </c>
      <c r="D160" s="196" t="s">
        <v>246</v>
      </c>
      <c r="E160" s="196" t="s">
        <v>272</v>
      </c>
      <c r="F160" s="196" t="s">
        <v>378</v>
      </c>
      <c r="G160" s="196" t="s">
        <v>274</v>
      </c>
      <c r="H160" s="196" t="s">
        <v>248</v>
      </c>
      <c r="I160" s="196"/>
      <c r="J160" s="176"/>
      <c r="K160" s="226" t="s">
        <v>885</v>
      </c>
      <c r="L160" s="553" t="s">
        <v>886</v>
      </c>
      <c r="M160" s="228">
        <v>2</v>
      </c>
      <c r="N160" s="229" t="s">
        <v>887</v>
      </c>
      <c r="O160" s="554" t="s">
        <v>897</v>
      </c>
      <c r="P160" s="228">
        <v>1</v>
      </c>
      <c r="Q160" s="226" t="s">
        <v>888</v>
      </c>
      <c r="R160" s="553" t="s">
        <v>787</v>
      </c>
      <c r="S160" s="228">
        <v>135</v>
      </c>
      <c r="T160" s="230" t="s">
        <v>891</v>
      </c>
      <c r="U160" s="553" t="s">
        <v>892</v>
      </c>
      <c r="V160" s="228">
        <v>15</v>
      </c>
    </row>
    <row r="161" spans="1:22" ht="77.25" customHeight="1">
      <c r="A161" s="214" t="s">
        <v>505</v>
      </c>
      <c r="B161" s="606" t="s">
        <v>1100</v>
      </c>
      <c r="C161" s="212" t="s">
        <v>783</v>
      </c>
      <c r="D161" s="196" t="s">
        <v>246</v>
      </c>
      <c r="E161" s="196" t="s">
        <v>272</v>
      </c>
      <c r="F161" s="196" t="s">
        <v>378</v>
      </c>
      <c r="G161" s="196" t="s">
        <v>45</v>
      </c>
      <c r="H161" s="196" t="s">
        <v>248</v>
      </c>
      <c r="I161" s="196"/>
      <c r="J161" s="176"/>
      <c r="K161" s="36" t="s">
        <v>784</v>
      </c>
      <c r="L161" s="548" t="s">
        <v>785</v>
      </c>
      <c r="M161" s="37">
        <v>4</v>
      </c>
      <c r="N161" s="36" t="s">
        <v>786</v>
      </c>
      <c r="O161" s="548" t="s">
        <v>787</v>
      </c>
      <c r="P161" s="37">
        <v>1489</v>
      </c>
      <c r="Q161" s="36"/>
      <c r="R161" s="548"/>
      <c r="S161" s="37"/>
      <c r="T161" s="230"/>
      <c r="U161" s="564"/>
      <c r="V161" s="228"/>
    </row>
    <row r="162" spans="1:22" ht="101.25" customHeight="1">
      <c r="A162" s="214" t="s">
        <v>506</v>
      </c>
      <c r="B162" s="606" t="s">
        <v>1101</v>
      </c>
      <c r="C162" s="212" t="s">
        <v>889</v>
      </c>
      <c r="D162" s="196" t="s">
        <v>285</v>
      </c>
      <c r="E162" s="196" t="s">
        <v>272</v>
      </c>
      <c r="F162" s="196" t="s">
        <v>379</v>
      </c>
      <c r="G162" s="196" t="s">
        <v>287</v>
      </c>
      <c r="H162" s="196" t="s">
        <v>248</v>
      </c>
      <c r="I162" s="196"/>
      <c r="J162" s="176"/>
      <c r="K162" s="226" t="s">
        <v>885</v>
      </c>
      <c r="L162" s="548" t="s">
        <v>886</v>
      </c>
      <c r="M162" s="228">
        <v>2</v>
      </c>
      <c r="N162" s="229" t="s">
        <v>887</v>
      </c>
      <c r="O162" s="554" t="s">
        <v>897</v>
      </c>
      <c r="P162" s="228">
        <v>1</v>
      </c>
      <c r="Q162" s="226" t="s">
        <v>888</v>
      </c>
      <c r="R162" s="553" t="s">
        <v>787</v>
      </c>
      <c r="S162" s="228">
        <v>95</v>
      </c>
      <c r="T162" s="230" t="s">
        <v>891</v>
      </c>
      <c r="U162" s="553" t="s">
        <v>892</v>
      </c>
      <c r="V162" s="228">
        <v>14</v>
      </c>
    </row>
    <row r="163" spans="1:22" ht="66" customHeight="1">
      <c r="A163" s="214" t="s">
        <v>507</v>
      </c>
      <c r="B163" s="606" t="s">
        <v>1102</v>
      </c>
      <c r="C163" s="212" t="s">
        <v>799</v>
      </c>
      <c r="D163" s="196" t="s">
        <v>285</v>
      </c>
      <c r="E163" s="196" t="s">
        <v>272</v>
      </c>
      <c r="F163" s="196" t="s">
        <v>379</v>
      </c>
      <c r="G163" s="196" t="s">
        <v>45</v>
      </c>
      <c r="H163" s="196" t="s">
        <v>248</v>
      </c>
      <c r="I163" s="196"/>
      <c r="J163" s="176"/>
      <c r="K163" s="36" t="s">
        <v>784</v>
      </c>
      <c r="L163" s="548" t="s">
        <v>785</v>
      </c>
      <c r="M163" s="37">
        <v>1</v>
      </c>
      <c r="N163" s="36" t="s">
        <v>786</v>
      </c>
      <c r="O163" s="548" t="s">
        <v>787</v>
      </c>
      <c r="P163" s="37">
        <v>300</v>
      </c>
      <c r="Q163" s="36"/>
      <c r="R163" s="561"/>
      <c r="S163" s="37"/>
      <c r="T163" s="230"/>
      <c r="U163" s="564"/>
      <c r="V163" s="228"/>
    </row>
    <row r="164" spans="1:22" ht="108">
      <c r="A164" s="214" t="s">
        <v>508</v>
      </c>
      <c r="B164" s="606" t="s">
        <v>1103</v>
      </c>
      <c r="C164" s="212" t="s">
        <v>899</v>
      </c>
      <c r="D164" s="196" t="s">
        <v>293</v>
      </c>
      <c r="E164" s="196" t="s">
        <v>272</v>
      </c>
      <c r="F164" s="196" t="s">
        <v>375</v>
      </c>
      <c r="G164" s="196" t="s">
        <v>287</v>
      </c>
      <c r="H164" s="196" t="s">
        <v>248</v>
      </c>
      <c r="I164" s="196"/>
      <c r="J164" s="176"/>
      <c r="K164" s="226" t="s">
        <v>885</v>
      </c>
      <c r="L164" s="548" t="s">
        <v>886</v>
      </c>
      <c r="M164" s="228">
        <v>2</v>
      </c>
      <c r="N164" s="229" t="s">
        <v>887</v>
      </c>
      <c r="O164" s="554" t="s">
        <v>897</v>
      </c>
      <c r="P164" s="228">
        <v>1</v>
      </c>
      <c r="Q164" s="226" t="s">
        <v>888</v>
      </c>
      <c r="R164" s="553" t="s">
        <v>787</v>
      </c>
      <c r="S164" s="228">
        <v>255</v>
      </c>
      <c r="T164" s="230" t="s">
        <v>891</v>
      </c>
      <c r="U164" s="553" t="s">
        <v>892</v>
      </c>
      <c r="V164" s="228">
        <v>22</v>
      </c>
    </row>
    <row r="165" spans="1:22" ht="75" customHeight="1">
      <c r="A165" s="214" t="s">
        <v>509</v>
      </c>
      <c r="B165" s="606" t="s">
        <v>1104</v>
      </c>
      <c r="C165" s="212" t="s">
        <v>304</v>
      </c>
      <c r="D165" s="196" t="s">
        <v>293</v>
      </c>
      <c r="E165" s="196" t="s">
        <v>272</v>
      </c>
      <c r="F165" s="196" t="s">
        <v>375</v>
      </c>
      <c r="G165" s="196" t="s">
        <v>45</v>
      </c>
      <c r="H165" s="196" t="s">
        <v>248</v>
      </c>
      <c r="I165" s="196"/>
      <c r="J165" s="176"/>
      <c r="K165" s="36" t="s">
        <v>784</v>
      </c>
      <c r="L165" s="548" t="s">
        <v>785</v>
      </c>
      <c r="M165" s="37">
        <v>1</v>
      </c>
      <c r="N165" s="36" t="s">
        <v>788</v>
      </c>
      <c r="O165" s="548" t="s">
        <v>787</v>
      </c>
      <c r="P165" s="37">
        <v>190</v>
      </c>
      <c r="Q165" s="36"/>
      <c r="R165" s="561"/>
      <c r="S165" s="37"/>
      <c r="T165" s="230"/>
      <c r="U165" s="564"/>
      <c r="V165" s="228"/>
    </row>
    <row r="166" spans="1:22" ht="108">
      <c r="A166" s="214" t="s">
        <v>510</v>
      </c>
      <c r="B166" s="606" t="s">
        <v>1105</v>
      </c>
      <c r="C166" s="212" t="s">
        <v>324</v>
      </c>
      <c r="D166" s="196" t="s">
        <v>310</v>
      </c>
      <c r="E166" s="196" t="s">
        <v>272</v>
      </c>
      <c r="F166" s="196" t="s">
        <v>376</v>
      </c>
      <c r="G166" s="196" t="s">
        <v>274</v>
      </c>
      <c r="H166" s="196" t="s">
        <v>248</v>
      </c>
      <c r="I166" s="196"/>
      <c r="J166" s="176"/>
      <c r="K166" s="226" t="s">
        <v>885</v>
      </c>
      <c r="L166" s="548" t="s">
        <v>599</v>
      </c>
      <c r="M166" s="228">
        <v>2</v>
      </c>
      <c r="N166" s="229" t="s">
        <v>887</v>
      </c>
      <c r="O166" s="554" t="s">
        <v>897</v>
      </c>
      <c r="P166" s="228">
        <v>1</v>
      </c>
      <c r="Q166" s="226" t="s">
        <v>888</v>
      </c>
      <c r="R166" s="553" t="s">
        <v>787</v>
      </c>
      <c r="S166" s="228">
        <v>85</v>
      </c>
      <c r="T166" s="230" t="s">
        <v>891</v>
      </c>
      <c r="U166" s="553" t="s">
        <v>892</v>
      </c>
      <c r="V166" s="228">
        <v>13</v>
      </c>
    </row>
    <row r="167" spans="1:22" ht="76.5">
      <c r="A167" s="214" t="s">
        <v>511</v>
      </c>
      <c r="B167" s="606" t="s">
        <v>1106</v>
      </c>
      <c r="C167" s="212" t="s">
        <v>325</v>
      </c>
      <c r="D167" s="196" t="s">
        <v>310</v>
      </c>
      <c r="E167" s="196" t="s">
        <v>272</v>
      </c>
      <c r="F167" s="196" t="s">
        <v>376</v>
      </c>
      <c r="G167" s="196" t="s">
        <v>45</v>
      </c>
      <c r="H167" s="196" t="s">
        <v>248</v>
      </c>
      <c r="I167" s="196"/>
      <c r="J167" s="176"/>
      <c r="K167" s="36" t="s">
        <v>784</v>
      </c>
      <c r="L167" s="548" t="s">
        <v>785</v>
      </c>
      <c r="M167" s="37">
        <v>3</v>
      </c>
      <c r="N167" s="36" t="s">
        <v>786</v>
      </c>
      <c r="O167" s="548" t="s">
        <v>787</v>
      </c>
      <c r="P167" s="37">
        <v>1120</v>
      </c>
      <c r="Q167" s="36"/>
      <c r="R167" s="561"/>
      <c r="S167" s="37"/>
      <c r="T167" s="36"/>
      <c r="U167" s="561"/>
      <c r="V167" s="37"/>
    </row>
    <row r="168" spans="1:22" ht="89.25">
      <c r="A168" s="214" t="s">
        <v>512</v>
      </c>
      <c r="B168" s="607" t="s">
        <v>1107</v>
      </c>
      <c r="C168" s="323" t="s">
        <v>326</v>
      </c>
      <c r="D168" s="306" t="s">
        <v>310</v>
      </c>
      <c r="E168" s="306" t="s">
        <v>272</v>
      </c>
      <c r="F168" s="306" t="s">
        <v>376</v>
      </c>
      <c r="G168" s="306" t="s">
        <v>45</v>
      </c>
      <c r="H168" s="306" t="s">
        <v>248</v>
      </c>
      <c r="I168" s="306"/>
      <c r="J168" s="308" t="s">
        <v>17</v>
      </c>
      <c r="K168" s="20" t="s">
        <v>784</v>
      </c>
      <c r="L168" s="549" t="s">
        <v>785</v>
      </c>
      <c r="M168" s="213">
        <v>1</v>
      </c>
      <c r="N168" s="20" t="s">
        <v>786</v>
      </c>
      <c r="O168" s="549" t="s">
        <v>787</v>
      </c>
      <c r="P168" s="213">
        <v>220</v>
      </c>
      <c r="Q168" s="20"/>
      <c r="R168" s="562"/>
      <c r="S168" s="213"/>
      <c r="T168" s="20"/>
      <c r="U168" s="562"/>
      <c r="V168" s="213"/>
    </row>
    <row r="169" spans="1:22" ht="77.25" customHeight="1">
      <c r="A169" s="214" t="s">
        <v>513</v>
      </c>
      <c r="B169" s="606" t="s">
        <v>1108</v>
      </c>
      <c r="C169" s="231" t="s">
        <v>890</v>
      </c>
      <c r="D169" s="196" t="s">
        <v>334</v>
      </c>
      <c r="E169" s="196" t="s">
        <v>272</v>
      </c>
      <c r="F169" s="196" t="s">
        <v>380</v>
      </c>
      <c r="G169" s="196" t="s">
        <v>274</v>
      </c>
      <c r="H169" s="196" t="s">
        <v>248</v>
      </c>
      <c r="I169" s="196"/>
      <c r="J169" s="176"/>
      <c r="K169" s="226" t="s">
        <v>885</v>
      </c>
      <c r="L169" s="548" t="s">
        <v>886</v>
      </c>
      <c r="M169" s="228">
        <v>4</v>
      </c>
      <c r="N169" s="229" t="s">
        <v>887</v>
      </c>
      <c r="O169" s="554" t="s">
        <v>897</v>
      </c>
      <c r="P169" s="228">
        <v>1</v>
      </c>
      <c r="Q169" s="226" t="s">
        <v>888</v>
      </c>
      <c r="R169" s="553" t="s">
        <v>787</v>
      </c>
      <c r="S169" s="228">
        <v>150</v>
      </c>
      <c r="T169" s="230" t="s">
        <v>891</v>
      </c>
      <c r="U169" s="553" t="s">
        <v>892</v>
      </c>
      <c r="V169" s="228">
        <v>28</v>
      </c>
    </row>
    <row r="170" spans="1:22" s="297" customFormat="1" ht="76.5">
      <c r="A170" s="214" t="s">
        <v>514</v>
      </c>
      <c r="B170" s="606" t="s">
        <v>1109</v>
      </c>
      <c r="C170" s="212" t="s">
        <v>789</v>
      </c>
      <c r="D170" s="196" t="s">
        <v>334</v>
      </c>
      <c r="E170" s="196" t="s">
        <v>272</v>
      </c>
      <c r="F170" s="196" t="s">
        <v>380</v>
      </c>
      <c r="G170" s="196" t="s">
        <v>45</v>
      </c>
      <c r="H170" s="196" t="s">
        <v>248</v>
      </c>
      <c r="I170" s="196"/>
      <c r="J170" s="176"/>
      <c r="K170" s="36" t="s">
        <v>784</v>
      </c>
      <c r="L170" s="548" t="s">
        <v>785</v>
      </c>
      <c r="M170" s="37">
        <v>1</v>
      </c>
      <c r="N170" s="36" t="s">
        <v>786</v>
      </c>
      <c r="O170" s="548" t="s">
        <v>787</v>
      </c>
      <c r="P170" s="37">
        <v>455</v>
      </c>
      <c r="Q170" s="36"/>
      <c r="R170" s="561"/>
      <c r="S170" s="37"/>
      <c r="T170" s="36"/>
      <c r="U170" s="561"/>
      <c r="V170" s="37"/>
    </row>
    <row r="171" spans="1:22" s="297" customFormat="1" ht="78" customHeight="1">
      <c r="A171" s="214" t="s">
        <v>515</v>
      </c>
      <c r="B171" s="606" t="s">
        <v>1110</v>
      </c>
      <c r="C171" s="212" t="s">
        <v>737</v>
      </c>
      <c r="D171" s="25" t="s">
        <v>356</v>
      </c>
      <c r="E171" s="196" t="s">
        <v>272</v>
      </c>
      <c r="F171" s="196" t="s">
        <v>377</v>
      </c>
      <c r="G171" s="196" t="s">
        <v>274</v>
      </c>
      <c r="H171" s="196" t="s">
        <v>248</v>
      </c>
      <c r="I171" s="38" t="s">
        <v>16</v>
      </c>
      <c r="J171" s="176"/>
      <c r="K171" s="226" t="s">
        <v>885</v>
      </c>
      <c r="L171" s="553" t="s">
        <v>886</v>
      </c>
      <c r="M171" s="228">
        <v>3</v>
      </c>
      <c r="N171" s="229" t="s">
        <v>887</v>
      </c>
      <c r="O171" s="554" t="s">
        <v>897</v>
      </c>
      <c r="P171" s="228">
        <v>1</v>
      </c>
      <c r="Q171" s="226" t="s">
        <v>888</v>
      </c>
      <c r="R171" s="553" t="s">
        <v>787</v>
      </c>
      <c r="S171" s="228">
        <v>150</v>
      </c>
      <c r="T171" s="230" t="s">
        <v>891</v>
      </c>
      <c r="U171" s="553" t="s">
        <v>892</v>
      </c>
      <c r="V171" s="228">
        <v>50</v>
      </c>
    </row>
    <row r="172" spans="1:22" ht="76.5">
      <c r="A172" s="214" t="s">
        <v>516</v>
      </c>
      <c r="B172" s="606" t="s">
        <v>1111</v>
      </c>
      <c r="C172" s="232" t="s">
        <v>738</v>
      </c>
      <c r="D172" s="25" t="s">
        <v>356</v>
      </c>
      <c r="E172" s="196" t="s">
        <v>272</v>
      </c>
      <c r="F172" s="196" t="s">
        <v>377</v>
      </c>
      <c r="G172" s="196" t="s">
        <v>45</v>
      </c>
      <c r="H172" s="196" t="s">
        <v>248</v>
      </c>
      <c r="I172" s="38" t="s">
        <v>16</v>
      </c>
      <c r="J172" s="176"/>
      <c r="K172" s="36" t="s">
        <v>784</v>
      </c>
      <c r="L172" s="548" t="s">
        <v>785</v>
      </c>
      <c r="M172" s="37">
        <v>2</v>
      </c>
      <c r="N172" s="36" t="s">
        <v>786</v>
      </c>
      <c r="O172" s="548" t="s">
        <v>787</v>
      </c>
      <c r="P172" s="37">
        <v>1460</v>
      </c>
      <c r="Q172" s="36"/>
      <c r="R172" s="561"/>
      <c r="S172" s="37"/>
      <c r="T172" s="36"/>
      <c r="U172" s="561"/>
      <c r="V172" s="37"/>
    </row>
    <row r="173" spans="1:22" ht="84">
      <c r="A173" s="214" t="s">
        <v>517</v>
      </c>
      <c r="B173" s="606" t="s">
        <v>1112</v>
      </c>
      <c r="C173" s="233" t="s">
        <v>398</v>
      </c>
      <c r="D173" s="196" t="s">
        <v>369</v>
      </c>
      <c r="E173" s="196" t="s">
        <v>272</v>
      </c>
      <c r="F173" s="196" t="s">
        <v>370</v>
      </c>
      <c r="G173" s="196" t="s">
        <v>274</v>
      </c>
      <c r="H173" s="196" t="s">
        <v>248</v>
      </c>
      <c r="I173" s="196"/>
      <c r="J173" s="176"/>
      <c r="K173" s="230" t="s">
        <v>887</v>
      </c>
      <c r="L173" s="554" t="s">
        <v>897</v>
      </c>
      <c r="M173" s="228">
        <v>1</v>
      </c>
      <c r="N173" s="226" t="s">
        <v>888</v>
      </c>
      <c r="O173" s="553" t="s">
        <v>787</v>
      </c>
      <c r="P173" s="228">
        <f>75+38</f>
        <v>113</v>
      </c>
      <c r="Q173" s="230" t="s">
        <v>891</v>
      </c>
      <c r="R173" s="553" t="s">
        <v>892</v>
      </c>
      <c r="S173" s="228">
        <v>38</v>
      </c>
      <c r="T173" s="230"/>
      <c r="U173" s="564"/>
      <c r="V173" s="228"/>
    </row>
    <row r="174" spans="1:22" ht="76.5">
      <c r="A174" s="214" t="s">
        <v>518</v>
      </c>
      <c r="B174" s="606" t="s">
        <v>1113</v>
      </c>
      <c r="C174" s="212" t="s">
        <v>790</v>
      </c>
      <c r="D174" s="196" t="s">
        <v>369</v>
      </c>
      <c r="E174" s="196" t="s">
        <v>272</v>
      </c>
      <c r="F174" s="196" t="s">
        <v>370</v>
      </c>
      <c r="G174" s="196" t="s">
        <v>45</v>
      </c>
      <c r="H174" s="196" t="s">
        <v>248</v>
      </c>
      <c r="I174" s="196"/>
      <c r="J174" s="176"/>
      <c r="K174" s="36" t="s">
        <v>784</v>
      </c>
      <c r="L174" s="548" t="s">
        <v>785</v>
      </c>
      <c r="M174" s="37">
        <v>1</v>
      </c>
      <c r="N174" s="36" t="s">
        <v>786</v>
      </c>
      <c r="O174" s="548" t="s">
        <v>787</v>
      </c>
      <c r="P174" s="37">
        <v>430</v>
      </c>
      <c r="Q174" s="208"/>
      <c r="R174" s="544"/>
      <c r="S174" s="209"/>
      <c r="T174" s="208"/>
      <c r="U174" s="544"/>
      <c r="V174" s="209"/>
    </row>
    <row r="175" spans="1:22" ht="18" customHeight="1">
      <c r="A175" s="299" t="s">
        <v>172</v>
      </c>
      <c r="B175" s="743" t="s">
        <v>183</v>
      </c>
      <c r="C175" s="744"/>
      <c r="D175" s="744"/>
      <c r="E175" s="744"/>
      <c r="F175" s="744"/>
      <c r="G175" s="744"/>
      <c r="H175" s="744"/>
      <c r="I175" s="744"/>
      <c r="J175" s="745"/>
      <c r="K175" s="329"/>
      <c r="L175" s="547"/>
      <c r="M175" s="330"/>
      <c r="N175" s="329"/>
      <c r="O175" s="547"/>
      <c r="P175" s="330"/>
      <c r="Q175" s="329"/>
      <c r="R175" s="547"/>
      <c r="S175" s="330"/>
      <c r="T175" s="329"/>
      <c r="U175" s="547"/>
      <c r="V175" s="330"/>
    </row>
    <row r="176" spans="1:22" ht="78" customHeight="1">
      <c r="A176" s="224" t="s">
        <v>519</v>
      </c>
      <c r="B176" s="606" t="s">
        <v>1114</v>
      </c>
      <c r="C176" s="195" t="s">
        <v>791</v>
      </c>
      <c r="D176" s="196" t="s">
        <v>246</v>
      </c>
      <c r="E176" s="196" t="s">
        <v>272</v>
      </c>
      <c r="F176" s="196" t="s">
        <v>378</v>
      </c>
      <c r="G176" s="196" t="s">
        <v>273</v>
      </c>
      <c r="H176" s="196" t="s">
        <v>248</v>
      </c>
      <c r="I176" s="196"/>
      <c r="J176" s="176"/>
      <c r="K176" s="224" t="s">
        <v>792</v>
      </c>
      <c r="L176" s="548" t="s">
        <v>793</v>
      </c>
      <c r="M176" s="225">
        <v>1</v>
      </c>
      <c r="N176" s="224" t="s">
        <v>786</v>
      </c>
      <c r="O176" s="548" t="s">
        <v>787</v>
      </c>
      <c r="P176" s="225">
        <v>130</v>
      </c>
      <c r="Q176" s="331"/>
      <c r="R176" s="552"/>
      <c r="S176" s="332"/>
      <c r="T176" s="331"/>
      <c r="U176" s="552"/>
      <c r="V176" s="332"/>
    </row>
    <row r="177" spans="1:22" ht="76.5" customHeight="1">
      <c r="A177" s="224" t="s">
        <v>520</v>
      </c>
      <c r="B177" s="606" t="s">
        <v>1115</v>
      </c>
      <c r="C177" s="195" t="s">
        <v>794</v>
      </c>
      <c r="D177" s="196" t="s">
        <v>285</v>
      </c>
      <c r="E177" s="196" t="s">
        <v>272</v>
      </c>
      <c r="F177" s="196" t="s">
        <v>379</v>
      </c>
      <c r="G177" s="196" t="s">
        <v>273</v>
      </c>
      <c r="H177" s="196" t="s">
        <v>248</v>
      </c>
      <c r="I177" s="196"/>
      <c r="J177" s="176"/>
      <c r="K177" s="224" t="s">
        <v>792</v>
      </c>
      <c r="L177" s="548" t="s">
        <v>793</v>
      </c>
      <c r="M177" s="225">
        <v>1</v>
      </c>
      <c r="N177" s="224" t="s">
        <v>786</v>
      </c>
      <c r="O177" s="548" t="s">
        <v>787</v>
      </c>
      <c r="P177" s="225">
        <v>180</v>
      </c>
      <c r="Q177" s="331"/>
      <c r="R177" s="552"/>
      <c r="S177" s="332"/>
      <c r="T177" s="331"/>
      <c r="U177" s="552"/>
      <c r="V177" s="332"/>
    </row>
    <row r="178" spans="1:22" ht="76.5" customHeight="1">
      <c r="A178" s="224" t="s">
        <v>521</v>
      </c>
      <c r="B178" s="606" t="s">
        <v>1116</v>
      </c>
      <c r="C178" s="202" t="s">
        <v>795</v>
      </c>
      <c r="D178" s="196" t="s">
        <v>293</v>
      </c>
      <c r="E178" s="196" t="s">
        <v>272</v>
      </c>
      <c r="F178" s="196" t="s">
        <v>375</v>
      </c>
      <c r="G178" s="196" t="s">
        <v>273</v>
      </c>
      <c r="H178" s="196" t="s">
        <v>248</v>
      </c>
      <c r="I178" s="196"/>
      <c r="J178" s="176"/>
      <c r="K178" s="224" t="s">
        <v>792</v>
      </c>
      <c r="L178" s="548" t="s">
        <v>793</v>
      </c>
      <c r="M178" s="225">
        <v>1</v>
      </c>
      <c r="N178" s="224" t="s">
        <v>786</v>
      </c>
      <c r="O178" s="548" t="s">
        <v>787</v>
      </c>
      <c r="P178" s="225">
        <v>94</v>
      </c>
      <c r="Q178" s="331"/>
      <c r="R178" s="552"/>
      <c r="S178" s="332"/>
      <c r="T178" s="331"/>
      <c r="U178" s="552"/>
      <c r="V178" s="332"/>
    </row>
    <row r="179" spans="1:22" ht="76.5" customHeight="1">
      <c r="A179" s="224" t="s">
        <v>522</v>
      </c>
      <c r="B179" s="606" t="s">
        <v>1117</v>
      </c>
      <c r="C179" s="195" t="s">
        <v>629</v>
      </c>
      <c r="D179" s="196" t="s">
        <v>310</v>
      </c>
      <c r="E179" s="196" t="s">
        <v>272</v>
      </c>
      <c r="F179" s="196" t="s">
        <v>376</v>
      </c>
      <c r="G179" s="196" t="s">
        <v>273</v>
      </c>
      <c r="H179" s="196" t="s">
        <v>248</v>
      </c>
      <c r="I179" s="196"/>
      <c r="J179" s="176"/>
      <c r="K179" s="224" t="s">
        <v>792</v>
      </c>
      <c r="L179" s="548" t="s">
        <v>793</v>
      </c>
      <c r="M179" s="225">
        <v>1</v>
      </c>
      <c r="N179" s="224" t="s">
        <v>786</v>
      </c>
      <c r="O179" s="548" t="s">
        <v>787</v>
      </c>
      <c r="P179" s="225">
        <v>300</v>
      </c>
      <c r="Q179" s="331"/>
      <c r="R179" s="552"/>
      <c r="S179" s="332"/>
      <c r="T179" s="331"/>
      <c r="U179" s="552"/>
      <c r="V179" s="332"/>
    </row>
    <row r="180" spans="1:22" ht="76.5" customHeight="1">
      <c r="A180" s="224" t="s">
        <v>523</v>
      </c>
      <c r="B180" s="607" t="s">
        <v>1118</v>
      </c>
      <c r="C180" s="305" t="s">
        <v>630</v>
      </c>
      <c r="D180" s="306" t="s">
        <v>310</v>
      </c>
      <c r="E180" s="306" t="s">
        <v>272</v>
      </c>
      <c r="F180" s="306" t="s">
        <v>376</v>
      </c>
      <c r="G180" s="306" t="s">
        <v>273</v>
      </c>
      <c r="H180" s="306" t="s">
        <v>248</v>
      </c>
      <c r="I180" s="306"/>
      <c r="J180" s="308" t="s">
        <v>17</v>
      </c>
      <c r="K180" s="346" t="s">
        <v>792</v>
      </c>
      <c r="L180" s="549" t="s">
        <v>793</v>
      </c>
      <c r="M180" s="347">
        <v>1</v>
      </c>
      <c r="N180" s="346" t="s">
        <v>786</v>
      </c>
      <c r="O180" s="549" t="s">
        <v>787</v>
      </c>
      <c r="P180" s="347">
        <v>300</v>
      </c>
      <c r="Q180" s="346"/>
      <c r="R180" s="549"/>
      <c r="S180" s="347"/>
      <c r="T180" s="346"/>
      <c r="U180" s="549"/>
      <c r="V180" s="347"/>
    </row>
    <row r="181" spans="1:22" ht="75.75" customHeight="1">
      <c r="A181" s="224" t="s">
        <v>524</v>
      </c>
      <c r="B181" s="606" t="s">
        <v>1119</v>
      </c>
      <c r="C181" s="195" t="s">
        <v>796</v>
      </c>
      <c r="D181" s="196" t="s">
        <v>334</v>
      </c>
      <c r="E181" s="196" t="s">
        <v>272</v>
      </c>
      <c r="F181" s="196" t="s">
        <v>380</v>
      </c>
      <c r="G181" s="196" t="s">
        <v>273</v>
      </c>
      <c r="H181" s="196" t="s">
        <v>248</v>
      </c>
      <c r="I181" s="196"/>
      <c r="J181" s="176"/>
      <c r="K181" s="224" t="s">
        <v>792</v>
      </c>
      <c r="L181" s="548" t="s">
        <v>793</v>
      </c>
      <c r="M181" s="225">
        <v>1</v>
      </c>
      <c r="N181" s="224" t="s">
        <v>786</v>
      </c>
      <c r="O181" s="548" t="s">
        <v>787</v>
      </c>
      <c r="P181" s="225">
        <v>278</v>
      </c>
      <c r="Q181" s="309"/>
      <c r="R181" s="552"/>
      <c r="S181" s="332"/>
      <c r="T181" s="331"/>
      <c r="U181" s="552"/>
      <c r="V181" s="332"/>
    </row>
    <row r="182" spans="1:22" ht="75.75" customHeight="1">
      <c r="A182" s="224" t="s">
        <v>525</v>
      </c>
      <c r="B182" s="606" t="s">
        <v>1120</v>
      </c>
      <c r="C182" s="203" t="s">
        <v>797</v>
      </c>
      <c r="D182" s="25" t="s">
        <v>356</v>
      </c>
      <c r="E182" s="196" t="s">
        <v>272</v>
      </c>
      <c r="F182" s="196" t="s">
        <v>355</v>
      </c>
      <c r="G182" s="196" t="s">
        <v>273</v>
      </c>
      <c r="H182" s="196" t="s">
        <v>248</v>
      </c>
      <c r="I182" s="25" t="s">
        <v>16</v>
      </c>
      <c r="J182" s="176"/>
      <c r="K182" s="224" t="s">
        <v>792</v>
      </c>
      <c r="L182" s="548" t="s">
        <v>793</v>
      </c>
      <c r="M182" s="225">
        <v>2</v>
      </c>
      <c r="N182" s="224" t="s">
        <v>786</v>
      </c>
      <c r="O182" s="548" t="s">
        <v>787</v>
      </c>
      <c r="P182" s="225">
        <v>797</v>
      </c>
      <c r="Q182" s="309"/>
      <c r="R182" s="552"/>
      <c r="S182" s="332"/>
      <c r="T182" s="331"/>
      <c r="U182" s="552"/>
      <c r="V182" s="332"/>
    </row>
    <row r="183" spans="1:22" ht="75.75" customHeight="1">
      <c r="A183" s="224" t="s">
        <v>526</v>
      </c>
      <c r="B183" s="606" t="s">
        <v>1121</v>
      </c>
      <c r="C183" s="212" t="s">
        <v>399</v>
      </c>
      <c r="D183" s="196" t="s">
        <v>369</v>
      </c>
      <c r="E183" s="196" t="s">
        <v>272</v>
      </c>
      <c r="F183" s="196" t="s">
        <v>370</v>
      </c>
      <c r="G183" s="196" t="s">
        <v>273</v>
      </c>
      <c r="H183" s="196" t="s">
        <v>248</v>
      </c>
      <c r="I183" s="196"/>
      <c r="J183" s="176"/>
      <c r="K183" s="224" t="s">
        <v>792</v>
      </c>
      <c r="L183" s="548" t="s">
        <v>793</v>
      </c>
      <c r="M183" s="225">
        <v>1</v>
      </c>
      <c r="N183" s="224" t="s">
        <v>786</v>
      </c>
      <c r="O183" s="548" t="s">
        <v>787</v>
      </c>
      <c r="P183" s="225">
        <v>250</v>
      </c>
      <c r="Q183" s="309"/>
      <c r="R183" s="552"/>
      <c r="S183" s="332"/>
      <c r="T183" s="331"/>
      <c r="U183" s="552"/>
      <c r="V183" s="332"/>
    </row>
    <row r="184" spans="1:22" ht="17.25" customHeight="1">
      <c r="A184" s="296" t="s">
        <v>173</v>
      </c>
      <c r="B184" s="752" t="s">
        <v>174</v>
      </c>
      <c r="C184" s="753"/>
      <c r="D184" s="753"/>
      <c r="E184" s="753"/>
      <c r="F184" s="753"/>
      <c r="G184" s="753"/>
      <c r="H184" s="753"/>
      <c r="I184" s="753"/>
      <c r="J184" s="754"/>
      <c r="K184" s="327"/>
      <c r="L184" s="545"/>
      <c r="M184" s="328"/>
      <c r="N184" s="327"/>
      <c r="O184" s="545"/>
      <c r="P184" s="328"/>
      <c r="Q184" s="327"/>
      <c r="R184" s="545"/>
      <c r="S184" s="328"/>
      <c r="T184" s="327"/>
      <c r="U184" s="545"/>
      <c r="V184" s="328"/>
    </row>
    <row r="185" spans="1:22" ht="17.25" customHeight="1">
      <c r="A185" s="298" t="s">
        <v>176</v>
      </c>
      <c r="B185" s="749" t="s">
        <v>175</v>
      </c>
      <c r="C185" s="750"/>
      <c r="D185" s="750"/>
      <c r="E185" s="750"/>
      <c r="F185" s="750"/>
      <c r="G185" s="750"/>
      <c r="H185" s="750"/>
      <c r="I185" s="750"/>
      <c r="J185" s="751"/>
      <c r="K185" s="343"/>
      <c r="L185" s="546"/>
      <c r="M185" s="344"/>
      <c r="N185" s="343"/>
      <c r="O185" s="546"/>
      <c r="P185" s="344"/>
      <c r="Q185" s="343"/>
      <c r="R185" s="546"/>
      <c r="S185" s="344"/>
      <c r="T185" s="343"/>
      <c r="U185" s="546"/>
      <c r="V185" s="344"/>
    </row>
    <row r="186" spans="1:22" ht="30" customHeight="1">
      <c r="A186" s="299" t="s">
        <v>178</v>
      </c>
      <c r="B186" s="743" t="s">
        <v>177</v>
      </c>
      <c r="C186" s="744"/>
      <c r="D186" s="744"/>
      <c r="E186" s="744"/>
      <c r="F186" s="744"/>
      <c r="G186" s="744"/>
      <c r="H186" s="744"/>
      <c r="I186" s="744"/>
      <c r="J186" s="745"/>
      <c r="K186" s="329"/>
      <c r="L186" s="547"/>
      <c r="M186" s="330"/>
      <c r="N186" s="329"/>
      <c r="O186" s="547"/>
      <c r="P186" s="330"/>
      <c r="Q186" s="329"/>
      <c r="R186" s="547"/>
      <c r="S186" s="330"/>
      <c r="T186" s="329"/>
      <c r="U186" s="547"/>
      <c r="V186" s="330"/>
    </row>
    <row r="187" spans="1:22" ht="108">
      <c r="A187" s="224" t="s">
        <v>527</v>
      </c>
      <c r="B187" s="606" t="s">
        <v>1122</v>
      </c>
      <c r="C187" s="195" t="s">
        <v>327</v>
      </c>
      <c r="D187" s="196" t="s">
        <v>310</v>
      </c>
      <c r="E187" s="196" t="s">
        <v>282</v>
      </c>
      <c r="F187" s="196" t="s">
        <v>376</v>
      </c>
      <c r="G187" s="196" t="s">
        <v>328</v>
      </c>
      <c r="H187" s="196" t="s">
        <v>248</v>
      </c>
      <c r="I187" s="196" t="s">
        <v>16</v>
      </c>
      <c r="J187" s="176"/>
      <c r="K187" s="224" t="s">
        <v>703</v>
      </c>
      <c r="L187" s="548" t="s">
        <v>585</v>
      </c>
      <c r="M187" s="225">
        <v>1</v>
      </c>
      <c r="N187" s="224" t="s">
        <v>704</v>
      </c>
      <c r="O187" s="548" t="s">
        <v>584</v>
      </c>
      <c r="P187" s="225">
        <v>5380</v>
      </c>
      <c r="Q187" s="224"/>
      <c r="R187" s="548"/>
      <c r="S187" s="225"/>
      <c r="T187" s="224"/>
      <c r="U187" s="548"/>
      <c r="V187" s="225"/>
    </row>
    <row r="188" spans="1:22" ht="76.5" customHeight="1">
      <c r="A188" s="224" t="s">
        <v>528</v>
      </c>
      <c r="B188" s="607" t="s">
        <v>1123</v>
      </c>
      <c r="C188" s="305" t="s">
        <v>329</v>
      </c>
      <c r="D188" s="306" t="s">
        <v>310</v>
      </c>
      <c r="E188" s="306" t="s">
        <v>282</v>
      </c>
      <c r="F188" s="306" t="s">
        <v>376</v>
      </c>
      <c r="G188" s="306" t="s">
        <v>328</v>
      </c>
      <c r="H188" s="306" t="s">
        <v>248</v>
      </c>
      <c r="I188" s="306"/>
      <c r="J188" s="308" t="s">
        <v>17</v>
      </c>
      <c r="K188" s="346" t="s">
        <v>703</v>
      </c>
      <c r="L188" s="549" t="s">
        <v>585</v>
      </c>
      <c r="M188" s="347">
        <v>1</v>
      </c>
      <c r="N188" s="346"/>
      <c r="O188" s="549"/>
      <c r="P188" s="347"/>
      <c r="Q188" s="346"/>
      <c r="R188" s="549"/>
      <c r="S188" s="347"/>
      <c r="T188" s="346"/>
      <c r="U188" s="549"/>
      <c r="V188" s="347"/>
    </row>
    <row r="189" spans="1:22" ht="108">
      <c r="A189" s="224" t="s">
        <v>529</v>
      </c>
      <c r="B189" s="606" t="s">
        <v>1124</v>
      </c>
      <c r="C189" s="195" t="s">
        <v>352</v>
      </c>
      <c r="D189" s="196" t="s">
        <v>334</v>
      </c>
      <c r="E189" s="196" t="s">
        <v>282</v>
      </c>
      <c r="F189" s="196" t="s">
        <v>380</v>
      </c>
      <c r="G189" s="196" t="s">
        <v>353</v>
      </c>
      <c r="H189" s="196" t="s">
        <v>248</v>
      </c>
      <c r="I189" s="196"/>
      <c r="J189" s="176"/>
      <c r="K189" s="224" t="s">
        <v>703</v>
      </c>
      <c r="L189" s="548" t="s">
        <v>585</v>
      </c>
      <c r="M189" s="225">
        <v>1</v>
      </c>
      <c r="N189" s="224" t="s">
        <v>704</v>
      </c>
      <c r="O189" s="548" t="s">
        <v>584</v>
      </c>
      <c r="P189" s="225">
        <v>200</v>
      </c>
      <c r="Q189" s="224"/>
      <c r="R189" s="548"/>
      <c r="S189" s="225"/>
      <c r="T189" s="224"/>
      <c r="U189" s="548"/>
      <c r="V189" s="225"/>
    </row>
    <row r="190" spans="1:22" ht="108">
      <c r="A190" s="224" t="s">
        <v>530</v>
      </c>
      <c r="B190" s="606" t="s">
        <v>1125</v>
      </c>
      <c r="C190" s="195" t="s">
        <v>720</v>
      </c>
      <c r="D190" s="196" t="s">
        <v>369</v>
      </c>
      <c r="E190" s="196" t="s">
        <v>282</v>
      </c>
      <c r="F190" s="196" t="s">
        <v>370</v>
      </c>
      <c r="G190" s="196" t="s">
        <v>328</v>
      </c>
      <c r="H190" s="196" t="s">
        <v>248</v>
      </c>
      <c r="I190" s="196" t="s">
        <v>16</v>
      </c>
      <c r="J190" s="176"/>
      <c r="K190" s="224" t="s">
        <v>703</v>
      </c>
      <c r="L190" s="548" t="s">
        <v>585</v>
      </c>
      <c r="M190" s="225">
        <v>1</v>
      </c>
      <c r="N190" s="224" t="s">
        <v>704</v>
      </c>
      <c r="O190" s="548" t="s">
        <v>584</v>
      </c>
      <c r="P190" s="225">
        <v>7300</v>
      </c>
      <c r="Q190" s="224"/>
      <c r="R190" s="548"/>
      <c r="S190" s="225"/>
      <c r="T190" s="224"/>
      <c r="U190" s="548"/>
      <c r="V190" s="225"/>
    </row>
    <row r="191" spans="1:22" ht="18.75" customHeight="1">
      <c r="A191" s="298" t="s">
        <v>180</v>
      </c>
      <c r="B191" s="749" t="s">
        <v>179</v>
      </c>
      <c r="C191" s="750"/>
      <c r="D191" s="750"/>
      <c r="E191" s="750"/>
      <c r="F191" s="750"/>
      <c r="G191" s="750"/>
      <c r="H191" s="750"/>
      <c r="I191" s="750"/>
      <c r="J191" s="751"/>
      <c r="K191" s="343"/>
      <c r="L191" s="546"/>
      <c r="M191" s="344"/>
      <c r="N191" s="343"/>
      <c r="O191" s="546"/>
      <c r="P191" s="344"/>
      <c r="Q191" s="343"/>
      <c r="R191" s="546"/>
      <c r="S191" s="344"/>
      <c r="T191" s="343"/>
      <c r="U191" s="546"/>
      <c r="V191" s="344"/>
    </row>
    <row r="192" spans="1:22" ht="44.25" customHeight="1">
      <c r="A192" s="299" t="s">
        <v>184</v>
      </c>
      <c r="B192" s="743" t="s">
        <v>181</v>
      </c>
      <c r="C192" s="744"/>
      <c r="D192" s="744"/>
      <c r="E192" s="744"/>
      <c r="F192" s="744"/>
      <c r="G192" s="744"/>
      <c r="H192" s="744"/>
      <c r="I192" s="744"/>
      <c r="J192" s="745"/>
      <c r="K192" s="329"/>
      <c r="L192" s="547"/>
      <c r="M192" s="330"/>
      <c r="N192" s="329"/>
      <c r="O192" s="547"/>
      <c r="P192" s="330"/>
      <c r="Q192" s="329"/>
      <c r="R192" s="547"/>
      <c r="S192" s="330"/>
      <c r="T192" s="329"/>
      <c r="U192" s="547"/>
      <c r="V192" s="330"/>
    </row>
    <row r="193" spans="1:22" ht="8.25" customHeight="1">
      <c r="A193" s="309"/>
      <c r="B193" s="568"/>
      <c r="C193" s="569"/>
      <c r="D193" s="569"/>
      <c r="E193" s="569"/>
      <c r="F193" s="569"/>
      <c r="G193" s="569"/>
      <c r="H193" s="569"/>
      <c r="I193" s="569"/>
      <c r="J193" s="570"/>
      <c r="K193" s="331"/>
      <c r="L193" s="552"/>
      <c r="M193" s="332"/>
      <c r="N193" s="331"/>
      <c r="O193" s="552"/>
      <c r="P193" s="332"/>
      <c r="Q193" s="331"/>
      <c r="R193" s="552"/>
      <c r="S193" s="332"/>
      <c r="T193" s="331"/>
      <c r="U193" s="552"/>
      <c r="V193" s="332"/>
    </row>
    <row r="194" spans="1:22" ht="16.5" customHeight="1">
      <c r="A194" s="296" t="s">
        <v>185</v>
      </c>
      <c r="B194" s="752" t="s">
        <v>216</v>
      </c>
      <c r="C194" s="753"/>
      <c r="D194" s="753"/>
      <c r="E194" s="753"/>
      <c r="F194" s="753"/>
      <c r="G194" s="753"/>
      <c r="H194" s="753"/>
      <c r="I194" s="753"/>
      <c r="J194" s="754"/>
      <c r="K194" s="327"/>
      <c r="L194" s="545"/>
      <c r="M194" s="328"/>
      <c r="N194" s="327"/>
      <c r="O194" s="545"/>
      <c r="P194" s="328"/>
      <c r="Q194" s="327"/>
      <c r="R194" s="545"/>
      <c r="S194" s="328"/>
      <c r="T194" s="327"/>
      <c r="U194" s="545"/>
      <c r="V194" s="328"/>
    </row>
    <row r="195" spans="1:22" ht="27.75" customHeight="1">
      <c r="A195" s="298" t="s">
        <v>186</v>
      </c>
      <c r="B195" s="749" t="s">
        <v>187</v>
      </c>
      <c r="C195" s="750"/>
      <c r="D195" s="750"/>
      <c r="E195" s="750"/>
      <c r="F195" s="750"/>
      <c r="G195" s="750"/>
      <c r="H195" s="750"/>
      <c r="I195" s="750"/>
      <c r="J195" s="751"/>
      <c r="K195" s="343"/>
      <c r="L195" s="546"/>
      <c r="M195" s="344"/>
      <c r="N195" s="343"/>
      <c r="O195" s="546"/>
      <c r="P195" s="344"/>
      <c r="Q195" s="343"/>
      <c r="R195" s="546"/>
      <c r="S195" s="344"/>
      <c r="T195" s="343"/>
      <c r="U195" s="546"/>
      <c r="V195" s="344"/>
    </row>
    <row r="196" spans="1:22" ht="18.75" customHeight="1">
      <c r="A196" s="299" t="s">
        <v>197</v>
      </c>
      <c r="B196" s="743" t="s">
        <v>188</v>
      </c>
      <c r="C196" s="744"/>
      <c r="D196" s="744"/>
      <c r="E196" s="744"/>
      <c r="F196" s="744"/>
      <c r="G196" s="744"/>
      <c r="H196" s="744"/>
      <c r="I196" s="744"/>
      <c r="J196" s="745"/>
      <c r="K196" s="329"/>
      <c r="L196" s="547"/>
      <c r="M196" s="330"/>
      <c r="N196" s="329"/>
      <c r="O196" s="547"/>
      <c r="P196" s="330"/>
      <c r="Q196" s="329"/>
      <c r="R196" s="547"/>
      <c r="S196" s="330"/>
      <c r="T196" s="329"/>
      <c r="U196" s="547"/>
      <c r="V196" s="330"/>
    </row>
    <row r="197" spans="1:22" ht="9.75" customHeight="1">
      <c r="A197" s="309"/>
      <c r="B197" s="568"/>
      <c r="C197" s="571"/>
      <c r="D197" s="571"/>
      <c r="E197" s="571"/>
      <c r="F197" s="571"/>
      <c r="G197" s="571"/>
      <c r="H197" s="571"/>
      <c r="I197" s="571"/>
      <c r="J197" s="572"/>
      <c r="K197" s="331"/>
      <c r="L197" s="552"/>
      <c r="M197" s="332"/>
      <c r="N197" s="331"/>
      <c r="O197" s="552"/>
      <c r="P197" s="332"/>
      <c r="Q197" s="331"/>
      <c r="R197" s="552"/>
      <c r="S197" s="332"/>
      <c r="T197" s="331"/>
      <c r="U197" s="552"/>
      <c r="V197" s="332"/>
    </row>
    <row r="198" spans="1:22" ht="39.75" customHeight="1">
      <c r="A198" s="299" t="s">
        <v>198</v>
      </c>
      <c r="B198" s="743" t="s">
        <v>189</v>
      </c>
      <c r="C198" s="744"/>
      <c r="D198" s="744"/>
      <c r="E198" s="744"/>
      <c r="F198" s="744"/>
      <c r="G198" s="744"/>
      <c r="H198" s="744"/>
      <c r="I198" s="744"/>
      <c r="J198" s="745"/>
      <c r="K198" s="329"/>
      <c r="L198" s="547"/>
      <c r="M198" s="330"/>
      <c r="N198" s="329"/>
      <c r="O198" s="547"/>
      <c r="P198" s="330"/>
      <c r="Q198" s="329"/>
      <c r="R198" s="547"/>
      <c r="S198" s="330"/>
      <c r="T198" s="329"/>
      <c r="U198" s="547"/>
      <c r="V198" s="330"/>
    </row>
    <row r="199" spans="1:22" ht="9.75" customHeight="1">
      <c r="A199" s="309"/>
      <c r="B199" s="568"/>
      <c r="C199" s="569"/>
      <c r="D199" s="569"/>
      <c r="E199" s="569"/>
      <c r="F199" s="569"/>
      <c r="G199" s="569"/>
      <c r="H199" s="569"/>
      <c r="I199" s="569"/>
      <c r="J199" s="570"/>
      <c r="K199" s="331"/>
      <c r="L199" s="552"/>
      <c r="M199" s="332"/>
      <c r="N199" s="331"/>
      <c r="O199" s="552"/>
      <c r="P199" s="332"/>
      <c r="Q199" s="331"/>
      <c r="R199" s="552"/>
      <c r="S199" s="332"/>
      <c r="T199" s="331"/>
      <c r="U199" s="552"/>
      <c r="V199" s="332"/>
    </row>
    <row r="200" spans="1:22" ht="25.5" customHeight="1">
      <c r="A200" s="299" t="s">
        <v>199</v>
      </c>
      <c r="B200" s="743" t="s">
        <v>190</v>
      </c>
      <c r="C200" s="744"/>
      <c r="D200" s="744"/>
      <c r="E200" s="744"/>
      <c r="F200" s="744"/>
      <c r="G200" s="744"/>
      <c r="H200" s="744"/>
      <c r="I200" s="744"/>
      <c r="J200" s="745"/>
      <c r="K200" s="329"/>
      <c r="L200" s="547"/>
      <c r="M200" s="330"/>
      <c r="N200" s="329"/>
      <c r="O200" s="547"/>
      <c r="P200" s="330"/>
      <c r="Q200" s="329"/>
      <c r="R200" s="547"/>
      <c r="S200" s="330"/>
      <c r="T200" s="329"/>
      <c r="U200" s="547"/>
      <c r="V200" s="330"/>
    </row>
    <row r="201" spans="1:22" ht="48.75" customHeight="1">
      <c r="A201" s="309" t="s">
        <v>531</v>
      </c>
      <c r="B201" s="524" t="s">
        <v>1126</v>
      </c>
      <c r="C201" s="304" t="s">
        <v>275</v>
      </c>
      <c r="D201" s="301" t="s">
        <v>246</v>
      </c>
      <c r="E201" s="301" t="s">
        <v>277</v>
      </c>
      <c r="F201" s="301" t="s">
        <v>378</v>
      </c>
      <c r="G201" s="301" t="s">
        <v>276</v>
      </c>
      <c r="H201" s="301" t="s">
        <v>248</v>
      </c>
      <c r="I201" s="301"/>
      <c r="J201" s="303"/>
      <c r="K201" s="309" t="s">
        <v>641</v>
      </c>
      <c r="L201" s="550" t="s">
        <v>594</v>
      </c>
      <c r="M201" s="348">
        <v>19</v>
      </c>
      <c r="N201" s="309"/>
      <c r="O201" s="550"/>
      <c r="P201" s="348"/>
      <c r="Q201" s="309"/>
      <c r="R201" s="552"/>
      <c r="S201" s="332"/>
      <c r="T201" s="331"/>
      <c r="U201" s="552"/>
      <c r="V201" s="332"/>
    </row>
    <row r="202" spans="1:22" ht="48.75" customHeight="1">
      <c r="A202" s="309" t="s">
        <v>532</v>
      </c>
      <c r="B202" s="524" t="s">
        <v>1127</v>
      </c>
      <c r="C202" s="304" t="s">
        <v>288</v>
      </c>
      <c r="D202" s="301" t="s">
        <v>285</v>
      </c>
      <c r="E202" s="301" t="s">
        <v>277</v>
      </c>
      <c r="F202" s="301" t="s">
        <v>379</v>
      </c>
      <c r="G202" s="301" t="s">
        <v>276</v>
      </c>
      <c r="H202" s="301" t="s">
        <v>248</v>
      </c>
      <c r="I202" s="301"/>
      <c r="J202" s="303"/>
      <c r="K202" s="309" t="s">
        <v>641</v>
      </c>
      <c r="L202" s="550" t="s">
        <v>594</v>
      </c>
      <c r="M202" s="348">
        <v>28</v>
      </c>
      <c r="N202" s="309"/>
      <c r="O202" s="550"/>
      <c r="P202" s="348"/>
      <c r="Q202" s="309"/>
      <c r="R202" s="552"/>
      <c r="S202" s="332"/>
      <c r="T202" s="331"/>
      <c r="U202" s="552"/>
      <c r="V202" s="332"/>
    </row>
    <row r="203" spans="1:22" ht="48.75" customHeight="1">
      <c r="A203" s="224" t="s">
        <v>533</v>
      </c>
      <c r="B203" s="524" t="s">
        <v>1128</v>
      </c>
      <c r="C203" s="195" t="s">
        <v>639</v>
      </c>
      <c r="D203" s="196" t="s">
        <v>293</v>
      </c>
      <c r="E203" s="196" t="s">
        <v>277</v>
      </c>
      <c r="F203" s="196" t="s">
        <v>375</v>
      </c>
      <c r="G203" s="196" t="s">
        <v>276</v>
      </c>
      <c r="H203" s="196" t="s">
        <v>248</v>
      </c>
      <c r="I203" s="196"/>
      <c r="J203" s="176"/>
      <c r="K203" s="224" t="s">
        <v>641</v>
      </c>
      <c r="L203" s="548" t="s">
        <v>594</v>
      </c>
      <c r="M203" s="225">
        <v>32</v>
      </c>
      <c r="N203" s="224"/>
      <c r="O203" s="548"/>
      <c r="P203" s="225"/>
      <c r="Q203" s="224"/>
      <c r="R203" s="550"/>
      <c r="S203" s="332"/>
      <c r="T203" s="331"/>
      <c r="U203" s="552"/>
      <c r="V203" s="332"/>
    </row>
    <row r="204" spans="1:22" ht="48.75" customHeight="1">
      <c r="A204" s="224" t="s">
        <v>534</v>
      </c>
      <c r="B204" s="524" t="s">
        <v>1129</v>
      </c>
      <c r="C204" s="195" t="s">
        <v>330</v>
      </c>
      <c r="D204" s="196" t="s">
        <v>310</v>
      </c>
      <c r="E204" s="196" t="s">
        <v>277</v>
      </c>
      <c r="F204" s="196" t="s">
        <v>376</v>
      </c>
      <c r="G204" s="196" t="s">
        <v>276</v>
      </c>
      <c r="H204" s="196" t="s">
        <v>248</v>
      </c>
      <c r="I204" s="196"/>
      <c r="J204" s="176"/>
      <c r="K204" s="224" t="s">
        <v>641</v>
      </c>
      <c r="L204" s="548" t="s">
        <v>594</v>
      </c>
      <c r="M204" s="225">
        <v>20</v>
      </c>
      <c r="N204" s="224"/>
      <c r="O204" s="548"/>
      <c r="P204" s="225"/>
      <c r="Q204" s="224"/>
      <c r="R204" s="552"/>
      <c r="S204" s="332"/>
      <c r="T204" s="331"/>
      <c r="U204" s="552"/>
      <c r="V204" s="332"/>
    </row>
    <row r="205" spans="1:22" ht="48.75" customHeight="1">
      <c r="A205" s="309" t="s">
        <v>535</v>
      </c>
      <c r="B205" s="524" t="s">
        <v>1130</v>
      </c>
      <c r="C205" s="304" t="s">
        <v>351</v>
      </c>
      <c r="D205" s="301" t="s">
        <v>334</v>
      </c>
      <c r="E205" s="301" t="s">
        <v>277</v>
      </c>
      <c r="F205" s="301" t="s">
        <v>380</v>
      </c>
      <c r="G205" s="301" t="s">
        <v>276</v>
      </c>
      <c r="H205" s="301" t="s">
        <v>248</v>
      </c>
      <c r="I205" s="301"/>
      <c r="J205" s="303"/>
      <c r="K205" s="309" t="s">
        <v>641</v>
      </c>
      <c r="L205" s="550" t="s">
        <v>594</v>
      </c>
      <c r="M205" s="348">
        <v>14</v>
      </c>
      <c r="N205" s="309"/>
      <c r="O205" s="550"/>
      <c r="P205" s="348"/>
      <c r="Q205" s="309"/>
      <c r="R205" s="552"/>
      <c r="S205" s="332"/>
      <c r="T205" s="331"/>
      <c r="U205" s="552"/>
      <c r="V205" s="332"/>
    </row>
    <row r="206" spans="1:22" ht="48.75" customHeight="1">
      <c r="A206" s="309" t="s">
        <v>536</v>
      </c>
      <c r="B206" s="524" t="s">
        <v>1131</v>
      </c>
      <c r="C206" s="324" t="s">
        <v>640</v>
      </c>
      <c r="D206" s="23" t="s">
        <v>356</v>
      </c>
      <c r="E206" s="301" t="s">
        <v>277</v>
      </c>
      <c r="F206" s="301" t="s">
        <v>355</v>
      </c>
      <c r="G206" s="301" t="s">
        <v>276</v>
      </c>
      <c r="H206" s="301" t="s">
        <v>248</v>
      </c>
      <c r="I206" s="301"/>
      <c r="J206" s="303"/>
      <c r="K206" s="309" t="s">
        <v>641</v>
      </c>
      <c r="L206" s="550" t="s">
        <v>594</v>
      </c>
      <c r="M206" s="348">
        <v>62</v>
      </c>
      <c r="N206" s="309"/>
      <c r="O206" s="550"/>
      <c r="P206" s="348"/>
      <c r="Q206" s="309"/>
      <c r="R206" s="552"/>
      <c r="S206" s="332"/>
      <c r="T206" s="331"/>
      <c r="U206" s="552"/>
      <c r="V206" s="332"/>
    </row>
    <row r="207" spans="1:22" ht="48.75" customHeight="1">
      <c r="A207" s="309" t="s">
        <v>537</v>
      </c>
      <c r="B207" s="524" t="s">
        <v>1132</v>
      </c>
      <c r="C207" s="304" t="s">
        <v>400</v>
      </c>
      <c r="D207" s="301" t="s">
        <v>369</v>
      </c>
      <c r="E207" s="301" t="s">
        <v>277</v>
      </c>
      <c r="F207" s="301" t="s">
        <v>370</v>
      </c>
      <c r="G207" s="301" t="s">
        <v>276</v>
      </c>
      <c r="H207" s="301" t="s">
        <v>248</v>
      </c>
      <c r="I207" s="301"/>
      <c r="J207" s="303"/>
      <c r="K207" s="309" t="s">
        <v>641</v>
      </c>
      <c r="L207" s="550" t="s">
        <v>594</v>
      </c>
      <c r="M207" s="348">
        <v>28</v>
      </c>
      <c r="N207" s="309"/>
      <c r="O207" s="550"/>
      <c r="P207" s="348"/>
      <c r="Q207" s="309"/>
      <c r="R207" s="552"/>
      <c r="S207" s="332"/>
      <c r="T207" s="331"/>
      <c r="U207" s="552"/>
      <c r="V207" s="332"/>
    </row>
    <row r="208" spans="1:22" ht="26.25" customHeight="1">
      <c r="A208" s="299" t="s">
        <v>200</v>
      </c>
      <c r="B208" s="743" t="s">
        <v>191</v>
      </c>
      <c r="C208" s="744"/>
      <c r="D208" s="744"/>
      <c r="E208" s="744"/>
      <c r="F208" s="744"/>
      <c r="G208" s="744"/>
      <c r="H208" s="744"/>
      <c r="I208" s="744"/>
      <c r="J208" s="745"/>
      <c r="K208" s="329"/>
      <c r="L208" s="547"/>
      <c r="M208" s="330"/>
      <c r="N208" s="329"/>
      <c r="O208" s="547"/>
      <c r="P208" s="330"/>
      <c r="Q208" s="329"/>
      <c r="R208" s="547"/>
      <c r="S208" s="330"/>
      <c r="T208" s="329"/>
      <c r="U208" s="547"/>
      <c r="V208" s="330"/>
    </row>
    <row r="209" spans="1:22" ht="84">
      <c r="A209" s="224" t="s">
        <v>538</v>
      </c>
      <c r="B209" s="606" t="s">
        <v>1133</v>
      </c>
      <c r="C209" s="195" t="s">
        <v>278</v>
      </c>
      <c r="D209" s="196" t="s">
        <v>691</v>
      </c>
      <c r="E209" s="196" t="s">
        <v>277</v>
      </c>
      <c r="F209" s="196" t="s">
        <v>378</v>
      </c>
      <c r="G209" s="196" t="s">
        <v>279</v>
      </c>
      <c r="H209" s="196" t="s">
        <v>248</v>
      </c>
      <c r="I209" s="196"/>
      <c r="J209" s="176"/>
      <c r="K209" s="224" t="s">
        <v>755</v>
      </c>
      <c r="L209" s="548" t="s">
        <v>693</v>
      </c>
      <c r="M209" s="225">
        <v>1</v>
      </c>
      <c r="N209" s="224" t="s">
        <v>694</v>
      </c>
      <c r="O209" s="548" t="s">
        <v>695</v>
      </c>
      <c r="P209" s="225">
        <v>50</v>
      </c>
      <c r="Q209" s="224" t="s">
        <v>754</v>
      </c>
      <c r="R209" s="548" t="s">
        <v>696</v>
      </c>
      <c r="S209" s="225">
        <v>25</v>
      </c>
      <c r="T209" s="224"/>
      <c r="U209" s="548"/>
      <c r="V209" s="225"/>
    </row>
    <row r="210" spans="1:22" ht="84">
      <c r="A210" s="224" t="s">
        <v>539</v>
      </c>
      <c r="B210" s="606" t="s">
        <v>1134</v>
      </c>
      <c r="C210" s="195" t="s">
        <v>862</v>
      </c>
      <c r="D210" s="196" t="s">
        <v>285</v>
      </c>
      <c r="E210" s="196" t="s">
        <v>277</v>
      </c>
      <c r="F210" s="196" t="s">
        <v>379</v>
      </c>
      <c r="G210" s="196" t="s">
        <v>279</v>
      </c>
      <c r="H210" s="196" t="s">
        <v>248</v>
      </c>
      <c r="I210" s="196"/>
      <c r="J210" s="176"/>
      <c r="K210" s="224" t="s">
        <v>755</v>
      </c>
      <c r="L210" s="548" t="s">
        <v>693</v>
      </c>
      <c r="M210" s="225">
        <v>1</v>
      </c>
      <c r="N210" s="224" t="s">
        <v>694</v>
      </c>
      <c r="O210" s="548" t="s">
        <v>695</v>
      </c>
      <c r="P210" s="225">
        <v>7</v>
      </c>
      <c r="Q210" s="224" t="s">
        <v>754</v>
      </c>
      <c r="R210" s="548" t="s">
        <v>696</v>
      </c>
      <c r="S210" s="225">
        <v>4</v>
      </c>
      <c r="T210" s="224"/>
      <c r="U210" s="548"/>
      <c r="V210" s="225"/>
    </row>
    <row r="211" spans="1:22" ht="84">
      <c r="A211" s="224" t="s">
        <v>540</v>
      </c>
      <c r="B211" s="606" t="s">
        <v>1135</v>
      </c>
      <c r="C211" s="195" t="s">
        <v>697</v>
      </c>
      <c r="D211" s="196" t="s">
        <v>293</v>
      </c>
      <c r="E211" s="196" t="s">
        <v>277</v>
      </c>
      <c r="F211" s="196" t="s">
        <v>375</v>
      </c>
      <c r="G211" s="196" t="s">
        <v>279</v>
      </c>
      <c r="H211" s="196" t="s">
        <v>248</v>
      </c>
      <c r="I211" s="196"/>
      <c r="J211" s="176"/>
      <c r="K211" s="224" t="s">
        <v>755</v>
      </c>
      <c r="L211" s="548" t="s">
        <v>593</v>
      </c>
      <c r="M211" s="225">
        <v>1</v>
      </c>
      <c r="N211" s="224" t="s">
        <v>694</v>
      </c>
      <c r="O211" s="548" t="s">
        <v>695</v>
      </c>
      <c r="P211" s="225">
        <v>53</v>
      </c>
      <c r="Q211" s="224" t="s">
        <v>754</v>
      </c>
      <c r="R211" s="548" t="s">
        <v>699</v>
      </c>
      <c r="S211" s="225">
        <v>41</v>
      </c>
      <c r="T211" s="224"/>
      <c r="U211" s="548"/>
      <c r="V211" s="225"/>
    </row>
    <row r="212" spans="1:22" ht="84">
      <c r="A212" s="224" t="s">
        <v>541</v>
      </c>
      <c r="B212" s="606" t="s">
        <v>1136</v>
      </c>
      <c r="C212" s="195" t="s">
        <v>331</v>
      </c>
      <c r="D212" s="196" t="s">
        <v>310</v>
      </c>
      <c r="E212" s="196" t="s">
        <v>277</v>
      </c>
      <c r="F212" s="196" t="s">
        <v>376</v>
      </c>
      <c r="G212" s="196" t="s">
        <v>279</v>
      </c>
      <c r="H212" s="196" t="s">
        <v>248</v>
      </c>
      <c r="I212" s="196"/>
      <c r="J212" s="176"/>
      <c r="K212" s="224" t="s">
        <v>755</v>
      </c>
      <c r="L212" s="548" t="s">
        <v>693</v>
      </c>
      <c r="M212" s="225">
        <v>1</v>
      </c>
      <c r="N212" s="224" t="s">
        <v>694</v>
      </c>
      <c r="O212" s="548" t="s">
        <v>695</v>
      </c>
      <c r="P212" s="225">
        <v>12</v>
      </c>
      <c r="Q212" s="224" t="s">
        <v>754</v>
      </c>
      <c r="R212" s="548" t="s">
        <v>696</v>
      </c>
      <c r="S212" s="225">
        <v>10</v>
      </c>
      <c r="T212" s="224"/>
      <c r="U212" s="548"/>
      <c r="V212" s="225"/>
    </row>
    <row r="213" spans="1:22" ht="84">
      <c r="A213" s="224" t="s">
        <v>542</v>
      </c>
      <c r="B213" s="607" t="s">
        <v>1137</v>
      </c>
      <c r="C213" s="305" t="s">
        <v>332</v>
      </c>
      <c r="D213" s="306" t="s">
        <v>310</v>
      </c>
      <c r="E213" s="306" t="s">
        <v>277</v>
      </c>
      <c r="F213" s="306" t="s">
        <v>376</v>
      </c>
      <c r="G213" s="306" t="s">
        <v>279</v>
      </c>
      <c r="H213" s="306" t="s">
        <v>248</v>
      </c>
      <c r="I213" s="306"/>
      <c r="J213" s="308" t="s">
        <v>17</v>
      </c>
      <c r="K213" s="346" t="s">
        <v>755</v>
      </c>
      <c r="L213" s="549" t="s">
        <v>693</v>
      </c>
      <c r="M213" s="347">
        <v>1</v>
      </c>
      <c r="N213" s="346" t="s">
        <v>694</v>
      </c>
      <c r="O213" s="549" t="s">
        <v>695</v>
      </c>
      <c r="P213" s="347">
        <v>10</v>
      </c>
      <c r="Q213" s="346" t="s">
        <v>754</v>
      </c>
      <c r="R213" s="549" t="s">
        <v>696</v>
      </c>
      <c r="S213" s="347">
        <v>10</v>
      </c>
      <c r="T213" s="346"/>
      <c r="U213" s="549"/>
      <c r="V213" s="347"/>
    </row>
    <row r="214" spans="1:23" ht="84">
      <c r="A214" s="224" t="s">
        <v>543</v>
      </c>
      <c r="B214" s="606" t="s">
        <v>1138</v>
      </c>
      <c r="C214" s="195" t="s">
        <v>700</v>
      </c>
      <c r="D214" s="196" t="s">
        <v>334</v>
      </c>
      <c r="E214" s="196" t="s">
        <v>277</v>
      </c>
      <c r="F214" s="196" t="s">
        <v>380</v>
      </c>
      <c r="G214" s="196" t="s">
        <v>279</v>
      </c>
      <c r="H214" s="196" t="s">
        <v>248</v>
      </c>
      <c r="I214" s="196"/>
      <c r="J214" s="176"/>
      <c r="K214" s="224" t="s">
        <v>755</v>
      </c>
      <c r="L214" s="548" t="s">
        <v>693</v>
      </c>
      <c r="M214" s="225">
        <v>1</v>
      </c>
      <c r="N214" s="224" t="s">
        <v>694</v>
      </c>
      <c r="O214" s="548" t="s">
        <v>695</v>
      </c>
      <c r="P214" s="225">
        <v>18</v>
      </c>
      <c r="Q214" s="224" t="s">
        <v>754</v>
      </c>
      <c r="R214" s="548" t="s">
        <v>696</v>
      </c>
      <c r="S214" s="225">
        <v>15</v>
      </c>
      <c r="T214" s="224"/>
      <c r="U214" s="548"/>
      <c r="V214" s="225"/>
      <c r="W214" s="297"/>
    </row>
    <row r="215" spans="1:23" ht="84">
      <c r="A215" s="224" t="s">
        <v>544</v>
      </c>
      <c r="B215" s="606" t="s">
        <v>1139</v>
      </c>
      <c r="C215" s="202" t="s">
        <v>883</v>
      </c>
      <c r="D215" s="25" t="s">
        <v>356</v>
      </c>
      <c r="E215" s="196" t="s">
        <v>277</v>
      </c>
      <c r="F215" s="196" t="s">
        <v>355</v>
      </c>
      <c r="G215" s="196" t="s">
        <v>928</v>
      </c>
      <c r="H215" s="196" t="s">
        <v>248</v>
      </c>
      <c r="I215" s="196"/>
      <c r="J215" s="176"/>
      <c r="K215" s="224" t="s">
        <v>755</v>
      </c>
      <c r="L215" s="548" t="s">
        <v>693</v>
      </c>
      <c r="M215" s="225">
        <v>1</v>
      </c>
      <c r="N215" s="224" t="s">
        <v>694</v>
      </c>
      <c r="O215" s="548" t="s">
        <v>695</v>
      </c>
      <c r="P215" s="225">
        <v>56</v>
      </c>
      <c r="Q215" s="224" t="s">
        <v>754</v>
      </c>
      <c r="R215" s="548" t="s">
        <v>696</v>
      </c>
      <c r="S215" s="225">
        <v>44</v>
      </c>
      <c r="T215" s="224"/>
      <c r="U215" s="548"/>
      <c r="V215" s="225"/>
      <c r="W215" s="297"/>
    </row>
    <row r="216" spans="1:22" s="297" customFormat="1" ht="84">
      <c r="A216" s="224" t="s">
        <v>545</v>
      </c>
      <c r="B216" s="606" t="s">
        <v>1140</v>
      </c>
      <c r="C216" s="195" t="s">
        <v>702</v>
      </c>
      <c r="D216" s="196" t="s">
        <v>369</v>
      </c>
      <c r="E216" s="196" t="s">
        <v>277</v>
      </c>
      <c r="F216" s="196" t="s">
        <v>370</v>
      </c>
      <c r="G216" s="196" t="s">
        <v>279</v>
      </c>
      <c r="H216" s="196" t="s">
        <v>248</v>
      </c>
      <c r="I216" s="196"/>
      <c r="J216" s="176"/>
      <c r="K216" s="224" t="s">
        <v>755</v>
      </c>
      <c r="L216" s="548" t="s">
        <v>693</v>
      </c>
      <c r="M216" s="225">
        <v>1</v>
      </c>
      <c r="N216" s="224" t="s">
        <v>694</v>
      </c>
      <c r="O216" s="548" t="s">
        <v>695</v>
      </c>
      <c r="P216" s="225">
        <v>46</v>
      </c>
      <c r="Q216" s="224" t="s">
        <v>754</v>
      </c>
      <c r="R216" s="548" t="s">
        <v>696</v>
      </c>
      <c r="S216" s="225">
        <v>40</v>
      </c>
      <c r="T216" s="224"/>
      <c r="U216" s="548" t="s">
        <v>622</v>
      </c>
      <c r="V216" s="225"/>
    </row>
    <row r="217" spans="1:22" ht="16.5" customHeight="1">
      <c r="A217" s="299" t="s">
        <v>201</v>
      </c>
      <c r="B217" s="743" t="s">
        <v>192</v>
      </c>
      <c r="C217" s="744"/>
      <c r="D217" s="744"/>
      <c r="E217" s="744"/>
      <c r="F217" s="744"/>
      <c r="G217" s="744"/>
      <c r="H217" s="744"/>
      <c r="I217" s="744"/>
      <c r="J217" s="745"/>
      <c r="K217" s="329"/>
      <c r="L217" s="547"/>
      <c r="M217" s="330"/>
      <c r="N217" s="329"/>
      <c r="O217" s="547"/>
      <c r="P217" s="330"/>
      <c r="Q217" s="329"/>
      <c r="R217" s="547"/>
      <c r="S217" s="330"/>
      <c r="T217" s="329"/>
      <c r="U217" s="547"/>
      <c r="V217" s="330"/>
    </row>
    <row r="218" spans="1:22" ht="15.75" customHeight="1">
      <c r="A218" s="309"/>
      <c r="B218" s="524"/>
      <c r="C218" s="316"/>
      <c r="D218" s="23"/>
      <c r="E218" s="23"/>
      <c r="F218" s="23"/>
      <c r="G218" s="23"/>
      <c r="H218" s="23"/>
      <c r="I218" s="23"/>
      <c r="J218" s="315"/>
      <c r="K218" s="331"/>
      <c r="L218" s="552"/>
      <c r="M218" s="332"/>
      <c r="N218" s="331"/>
      <c r="O218" s="552"/>
      <c r="P218" s="332"/>
      <c r="Q218" s="331"/>
      <c r="R218" s="552"/>
      <c r="S218" s="332"/>
      <c r="T218" s="331"/>
      <c r="U218" s="552"/>
      <c r="V218" s="332"/>
    </row>
    <row r="219" spans="1:22" ht="31.5" customHeight="1">
      <c r="A219" s="299" t="s">
        <v>202</v>
      </c>
      <c r="B219" s="743" t="s">
        <v>193</v>
      </c>
      <c r="C219" s="744"/>
      <c r="D219" s="744"/>
      <c r="E219" s="744"/>
      <c r="F219" s="744"/>
      <c r="G219" s="744"/>
      <c r="H219" s="744"/>
      <c r="I219" s="744"/>
      <c r="J219" s="745"/>
      <c r="K219" s="329"/>
      <c r="L219" s="547"/>
      <c r="M219" s="330"/>
      <c r="N219" s="329"/>
      <c r="O219" s="547"/>
      <c r="P219" s="330"/>
      <c r="Q219" s="329"/>
      <c r="R219" s="547"/>
      <c r="S219" s="330"/>
      <c r="T219" s="329"/>
      <c r="U219" s="547"/>
      <c r="V219" s="330"/>
    </row>
    <row r="220" spans="1:22" ht="61.5" customHeight="1">
      <c r="A220" s="309" t="s">
        <v>546</v>
      </c>
      <c r="B220" s="606" t="s">
        <v>1141</v>
      </c>
      <c r="C220" s="304" t="s">
        <v>860</v>
      </c>
      <c r="D220" s="301" t="s">
        <v>246</v>
      </c>
      <c r="E220" s="301" t="s">
        <v>282</v>
      </c>
      <c r="F220" s="301" t="s">
        <v>378</v>
      </c>
      <c r="G220" s="301" t="s">
        <v>281</v>
      </c>
      <c r="H220" s="301" t="s">
        <v>248</v>
      </c>
      <c r="I220" s="301" t="s">
        <v>16</v>
      </c>
      <c r="J220" s="303"/>
      <c r="K220" s="224" t="s">
        <v>689</v>
      </c>
      <c r="L220" s="548" t="s">
        <v>591</v>
      </c>
      <c r="M220" s="332">
        <v>1</v>
      </c>
      <c r="N220" s="331"/>
      <c r="O220" s="552"/>
      <c r="P220" s="332"/>
      <c r="Q220" s="331"/>
      <c r="R220" s="552"/>
      <c r="S220" s="332"/>
      <c r="T220" s="331"/>
      <c r="U220" s="552"/>
      <c r="V220" s="332"/>
    </row>
    <row r="221" spans="1:22" ht="51.75" customHeight="1">
      <c r="A221" s="309" t="s">
        <v>547</v>
      </c>
      <c r="B221" s="606" t="s">
        <v>1142</v>
      </c>
      <c r="C221" s="304" t="s">
        <v>289</v>
      </c>
      <c r="D221" s="301" t="s">
        <v>285</v>
      </c>
      <c r="E221" s="301" t="s">
        <v>282</v>
      </c>
      <c r="F221" s="301" t="s">
        <v>379</v>
      </c>
      <c r="G221" s="301" t="s">
        <v>281</v>
      </c>
      <c r="H221" s="301" t="s">
        <v>248</v>
      </c>
      <c r="I221" s="301" t="s">
        <v>16</v>
      </c>
      <c r="J221" s="303"/>
      <c r="K221" s="224" t="s">
        <v>689</v>
      </c>
      <c r="L221" s="548" t="s">
        <v>591</v>
      </c>
      <c r="M221" s="332">
        <v>1</v>
      </c>
      <c r="N221" s="331"/>
      <c r="O221" s="552"/>
      <c r="P221" s="332"/>
      <c r="Q221" s="331"/>
      <c r="R221" s="552"/>
      <c r="S221" s="332"/>
      <c r="T221" s="331"/>
      <c r="U221" s="552"/>
      <c r="V221" s="332"/>
    </row>
    <row r="222" spans="1:22" ht="53.25" customHeight="1">
      <c r="A222" s="309" t="s">
        <v>548</v>
      </c>
      <c r="B222" s="606" t="s">
        <v>1143</v>
      </c>
      <c r="C222" s="304" t="s">
        <v>859</v>
      </c>
      <c r="D222" s="196" t="s">
        <v>861</v>
      </c>
      <c r="E222" s="301" t="s">
        <v>282</v>
      </c>
      <c r="F222" s="301" t="s">
        <v>375</v>
      </c>
      <c r="G222" s="301" t="s">
        <v>281</v>
      </c>
      <c r="H222" s="301" t="s">
        <v>248</v>
      </c>
      <c r="I222" s="301" t="s">
        <v>16</v>
      </c>
      <c r="J222" s="303"/>
      <c r="K222" s="224" t="s">
        <v>689</v>
      </c>
      <c r="L222" s="548" t="s">
        <v>591</v>
      </c>
      <c r="M222" s="332">
        <v>1</v>
      </c>
      <c r="N222" s="331"/>
      <c r="O222" s="552"/>
      <c r="P222" s="332"/>
      <c r="Q222" s="331"/>
      <c r="R222" s="552"/>
      <c r="S222" s="332"/>
      <c r="T222" s="331"/>
      <c r="U222" s="552"/>
      <c r="V222" s="332"/>
    </row>
    <row r="223" spans="1:22" ht="55.5" customHeight="1">
      <c r="A223" s="309" t="s">
        <v>549</v>
      </c>
      <c r="B223" s="606" t="s">
        <v>1144</v>
      </c>
      <c r="C223" s="304" t="s">
        <v>719</v>
      </c>
      <c r="D223" s="23" t="s">
        <v>356</v>
      </c>
      <c r="E223" s="301" t="s">
        <v>282</v>
      </c>
      <c r="F223" s="301" t="s">
        <v>355</v>
      </c>
      <c r="G223" s="301" t="s">
        <v>281</v>
      </c>
      <c r="H223" s="301" t="s">
        <v>248</v>
      </c>
      <c r="I223" s="23" t="s">
        <v>16</v>
      </c>
      <c r="J223" s="303"/>
      <c r="K223" s="309" t="s">
        <v>689</v>
      </c>
      <c r="L223" s="550" t="s">
        <v>591</v>
      </c>
      <c r="M223" s="348">
        <v>1</v>
      </c>
      <c r="N223" s="331"/>
      <c r="O223" s="552"/>
      <c r="P223" s="332"/>
      <c r="Q223" s="331"/>
      <c r="R223" s="552"/>
      <c r="S223" s="332"/>
      <c r="T223" s="331"/>
      <c r="U223" s="552"/>
      <c r="V223" s="332"/>
    </row>
    <row r="224" spans="1:22" ht="49.5" customHeight="1">
      <c r="A224" s="309" t="s">
        <v>550</v>
      </c>
      <c r="B224" s="606" t="s">
        <v>1145</v>
      </c>
      <c r="C224" s="304" t="s">
        <v>739</v>
      </c>
      <c r="D224" s="23" t="s">
        <v>740</v>
      </c>
      <c r="E224" s="301" t="s">
        <v>282</v>
      </c>
      <c r="F224" s="301" t="s">
        <v>355</v>
      </c>
      <c r="G224" s="301" t="s">
        <v>741</v>
      </c>
      <c r="H224" s="301" t="s">
        <v>725</v>
      </c>
      <c r="I224" s="23" t="s">
        <v>16</v>
      </c>
      <c r="J224" s="303"/>
      <c r="K224" s="309" t="s">
        <v>689</v>
      </c>
      <c r="L224" s="550" t="s">
        <v>591</v>
      </c>
      <c r="M224" s="348">
        <v>1</v>
      </c>
      <c r="N224" s="331"/>
      <c r="O224" s="552"/>
      <c r="P224" s="332"/>
      <c r="Q224" s="331"/>
      <c r="R224" s="552"/>
      <c r="S224" s="332"/>
      <c r="T224" s="331"/>
      <c r="U224" s="552"/>
      <c r="V224" s="332"/>
    </row>
    <row r="225" spans="1:22" ht="33" customHeight="1">
      <c r="A225" s="299" t="s">
        <v>203</v>
      </c>
      <c r="B225" s="743" t="s">
        <v>194</v>
      </c>
      <c r="C225" s="744"/>
      <c r="D225" s="744"/>
      <c r="E225" s="744"/>
      <c r="F225" s="744"/>
      <c r="G225" s="744"/>
      <c r="H225" s="744"/>
      <c r="I225" s="744"/>
      <c r="J225" s="745"/>
      <c r="K225" s="329"/>
      <c r="L225" s="547"/>
      <c r="M225" s="330"/>
      <c r="N225" s="329"/>
      <c r="O225" s="547"/>
      <c r="P225" s="330"/>
      <c r="Q225" s="329"/>
      <c r="R225" s="547"/>
      <c r="S225" s="330"/>
      <c r="T225" s="329"/>
      <c r="U225" s="547"/>
      <c r="V225" s="330"/>
    </row>
    <row r="226" spans="1:22" ht="9.75" customHeight="1">
      <c r="A226" s="309"/>
      <c r="B226" s="568"/>
      <c r="C226" s="569"/>
      <c r="D226" s="569"/>
      <c r="E226" s="569"/>
      <c r="F226" s="569"/>
      <c r="G226" s="569"/>
      <c r="H226" s="569"/>
      <c r="I226" s="569"/>
      <c r="J226" s="570"/>
      <c r="K226" s="331"/>
      <c r="L226" s="552"/>
      <c r="M226" s="332"/>
      <c r="N226" s="331"/>
      <c r="O226" s="552"/>
      <c r="P226" s="332"/>
      <c r="Q226" s="331"/>
      <c r="R226" s="552"/>
      <c r="S226" s="332"/>
      <c r="T226" s="331"/>
      <c r="U226" s="552"/>
      <c r="V226" s="332"/>
    </row>
    <row r="227" spans="1:22" ht="30" customHeight="1">
      <c r="A227" s="299" t="s">
        <v>204</v>
      </c>
      <c r="B227" s="743" t="s">
        <v>195</v>
      </c>
      <c r="C227" s="744"/>
      <c r="D227" s="744"/>
      <c r="E227" s="744"/>
      <c r="F227" s="744"/>
      <c r="G227" s="744"/>
      <c r="H227" s="744"/>
      <c r="I227" s="744"/>
      <c r="J227" s="745"/>
      <c r="K227" s="329"/>
      <c r="L227" s="547"/>
      <c r="M227" s="330"/>
      <c r="N227" s="329"/>
      <c r="O227" s="547"/>
      <c r="P227" s="330"/>
      <c r="Q227" s="329"/>
      <c r="R227" s="547"/>
      <c r="S227" s="330"/>
      <c r="T227" s="329"/>
      <c r="U227" s="547"/>
      <c r="V227" s="330"/>
    </row>
    <row r="228" spans="1:22" ht="9.75" customHeight="1">
      <c r="A228" s="309"/>
      <c r="B228" s="568"/>
      <c r="C228" s="569"/>
      <c r="D228" s="569"/>
      <c r="E228" s="569"/>
      <c r="F228" s="569"/>
      <c r="G228" s="569"/>
      <c r="H228" s="569"/>
      <c r="I228" s="569"/>
      <c r="J228" s="570"/>
      <c r="K228" s="331"/>
      <c r="L228" s="552"/>
      <c r="M228" s="332"/>
      <c r="N228" s="331"/>
      <c r="O228" s="552"/>
      <c r="P228" s="332"/>
      <c r="Q228" s="331"/>
      <c r="R228" s="552"/>
      <c r="S228" s="332"/>
      <c r="T228" s="331"/>
      <c r="U228" s="552"/>
      <c r="V228" s="332"/>
    </row>
    <row r="229" spans="1:22" ht="16.5" customHeight="1">
      <c r="A229" s="298" t="s">
        <v>205</v>
      </c>
      <c r="B229" s="749" t="s">
        <v>196</v>
      </c>
      <c r="C229" s="750"/>
      <c r="D229" s="750"/>
      <c r="E229" s="750"/>
      <c r="F229" s="750"/>
      <c r="G229" s="750"/>
      <c r="H229" s="750"/>
      <c r="I229" s="750"/>
      <c r="J229" s="751"/>
      <c r="K229" s="343"/>
      <c r="L229" s="546"/>
      <c r="M229" s="344"/>
      <c r="N229" s="343"/>
      <c r="O229" s="546"/>
      <c r="P229" s="344"/>
      <c r="Q229" s="343"/>
      <c r="R229" s="546"/>
      <c r="S229" s="344"/>
      <c r="T229" s="343"/>
      <c r="U229" s="546"/>
      <c r="V229" s="344"/>
    </row>
    <row r="230" spans="1:22" ht="16.5" customHeight="1">
      <c r="A230" s="299" t="s">
        <v>206</v>
      </c>
      <c r="B230" s="743" t="s">
        <v>211</v>
      </c>
      <c r="C230" s="744"/>
      <c r="D230" s="744"/>
      <c r="E230" s="744"/>
      <c r="F230" s="744"/>
      <c r="G230" s="744"/>
      <c r="H230" s="744"/>
      <c r="I230" s="744"/>
      <c r="J230" s="745"/>
      <c r="K230" s="329"/>
      <c r="L230" s="547"/>
      <c r="M230" s="330"/>
      <c r="N230" s="329"/>
      <c r="O230" s="547"/>
      <c r="P230" s="330"/>
      <c r="Q230" s="329"/>
      <c r="R230" s="547"/>
      <c r="S230" s="330"/>
      <c r="T230" s="329"/>
      <c r="U230" s="547"/>
      <c r="V230" s="330"/>
    </row>
    <row r="231" spans="1:22" ht="9.75" customHeight="1">
      <c r="A231" s="309"/>
      <c r="B231" s="568"/>
      <c r="C231" s="569"/>
      <c r="D231" s="569"/>
      <c r="E231" s="569"/>
      <c r="F231" s="569"/>
      <c r="G231" s="569"/>
      <c r="H231" s="569"/>
      <c r="I231" s="569"/>
      <c r="J231" s="570"/>
      <c r="K231" s="331"/>
      <c r="L231" s="552"/>
      <c r="M231" s="332"/>
      <c r="N231" s="331"/>
      <c r="O231" s="552"/>
      <c r="P231" s="332"/>
      <c r="Q231" s="331"/>
      <c r="R231" s="552"/>
      <c r="S231" s="332"/>
      <c r="T231" s="331"/>
      <c r="U231" s="552"/>
      <c r="V231" s="332"/>
    </row>
    <row r="232" spans="1:22" ht="21" customHeight="1">
      <c r="A232" s="298" t="s">
        <v>207</v>
      </c>
      <c r="B232" s="749" t="s">
        <v>212</v>
      </c>
      <c r="C232" s="750"/>
      <c r="D232" s="750"/>
      <c r="E232" s="750"/>
      <c r="F232" s="750"/>
      <c r="G232" s="750"/>
      <c r="H232" s="750"/>
      <c r="I232" s="750"/>
      <c r="J232" s="751"/>
      <c r="K232" s="343"/>
      <c r="L232" s="546"/>
      <c r="M232" s="344"/>
      <c r="N232" s="343"/>
      <c r="O232" s="546"/>
      <c r="P232" s="344"/>
      <c r="Q232" s="343"/>
      <c r="R232" s="546"/>
      <c r="S232" s="344"/>
      <c r="T232" s="343"/>
      <c r="U232" s="546"/>
      <c r="V232" s="344"/>
    </row>
    <row r="233" spans="1:22" ht="30" customHeight="1">
      <c r="A233" s="299" t="s">
        <v>208</v>
      </c>
      <c r="B233" s="743" t="s">
        <v>213</v>
      </c>
      <c r="C233" s="744"/>
      <c r="D233" s="744"/>
      <c r="E233" s="744"/>
      <c r="F233" s="744"/>
      <c r="G233" s="744"/>
      <c r="H233" s="744"/>
      <c r="I233" s="744"/>
      <c r="J233" s="745"/>
      <c r="K233" s="329"/>
      <c r="L233" s="547"/>
      <c r="M233" s="330"/>
      <c r="N233" s="329"/>
      <c r="O233" s="547"/>
      <c r="P233" s="330"/>
      <c r="Q233" s="329"/>
      <c r="R233" s="547"/>
      <c r="S233" s="330"/>
      <c r="T233" s="329"/>
      <c r="U233" s="547"/>
      <c r="V233" s="330"/>
    </row>
    <row r="234" spans="1:22" s="297" customFormat="1" ht="84.75" customHeight="1">
      <c r="A234" s="224" t="s">
        <v>850</v>
      </c>
      <c r="B234" s="606" t="s">
        <v>1146</v>
      </c>
      <c r="C234" s="202" t="s">
        <v>824</v>
      </c>
      <c r="D234" s="25" t="s">
        <v>834</v>
      </c>
      <c r="E234" s="196" t="s">
        <v>269</v>
      </c>
      <c r="F234" s="196" t="s">
        <v>380</v>
      </c>
      <c r="G234" s="351" t="s">
        <v>849</v>
      </c>
      <c r="H234" s="196" t="s">
        <v>248</v>
      </c>
      <c r="I234" s="196"/>
      <c r="J234" s="176"/>
      <c r="K234" s="224" t="s">
        <v>843</v>
      </c>
      <c r="L234" s="548" t="s">
        <v>842</v>
      </c>
      <c r="M234" s="225">
        <v>1</v>
      </c>
      <c r="N234" s="224" t="s">
        <v>844</v>
      </c>
      <c r="O234" s="548" t="s">
        <v>846</v>
      </c>
      <c r="P234" s="225">
        <v>678</v>
      </c>
      <c r="Q234" s="224" t="s">
        <v>845</v>
      </c>
      <c r="R234" s="548" t="s">
        <v>847</v>
      </c>
      <c r="S234" s="225">
        <v>1</v>
      </c>
      <c r="T234" s="224"/>
      <c r="U234" s="548"/>
      <c r="V234" s="225"/>
    </row>
    <row r="235" spans="1:22" s="297" customFormat="1" ht="84" customHeight="1">
      <c r="A235" s="224" t="s">
        <v>851</v>
      </c>
      <c r="B235" s="606" t="s">
        <v>1147</v>
      </c>
      <c r="C235" s="202" t="s">
        <v>826</v>
      </c>
      <c r="D235" s="25" t="s">
        <v>834</v>
      </c>
      <c r="E235" s="196" t="s">
        <v>269</v>
      </c>
      <c r="F235" s="196" t="s">
        <v>380</v>
      </c>
      <c r="G235" s="351" t="s">
        <v>849</v>
      </c>
      <c r="H235" s="196" t="s">
        <v>248</v>
      </c>
      <c r="I235" s="196"/>
      <c r="J235" s="176"/>
      <c r="K235" s="224" t="s">
        <v>843</v>
      </c>
      <c r="L235" s="548" t="s">
        <v>842</v>
      </c>
      <c r="M235" s="225">
        <v>1</v>
      </c>
      <c r="N235" s="224" t="s">
        <v>844</v>
      </c>
      <c r="O235" s="548" t="s">
        <v>846</v>
      </c>
      <c r="P235" s="225">
        <v>751</v>
      </c>
      <c r="Q235" s="224" t="s">
        <v>845</v>
      </c>
      <c r="R235" s="548" t="s">
        <v>847</v>
      </c>
      <c r="S235" s="225">
        <v>1</v>
      </c>
      <c r="T235" s="224"/>
      <c r="U235" s="548"/>
      <c r="V235" s="225"/>
    </row>
    <row r="236" spans="1:22" s="297" customFormat="1" ht="76.5" customHeight="1">
      <c r="A236" s="224" t="s">
        <v>852</v>
      </c>
      <c r="B236" s="606" t="s">
        <v>1148</v>
      </c>
      <c r="C236" s="202" t="s">
        <v>827</v>
      </c>
      <c r="D236" s="25" t="s">
        <v>834</v>
      </c>
      <c r="E236" s="196" t="s">
        <v>269</v>
      </c>
      <c r="F236" s="196" t="s">
        <v>380</v>
      </c>
      <c r="G236" s="351" t="s">
        <v>849</v>
      </c>
      <c r="H236" s="196" t="s">
        <v>248</v>
      </c>
      <c r="I236" s="196"/>
      <c r="J236" s="176"/>
      <c r="K236" s="224" t="s">
        <v>843</v>
      </c>
      <c r="L236" s="548" t="s">
        <v>842</v>
      </c>
      <c r="M236" s="225">
        <v>1</v>
      </c>
      <c r="N236" s="224" t="s">
        <v>844</v>
      </c>
      <c r="O236" s="548" t="s">
        <v>846</v>
      </c>
      <c r="P236" s="225">
        <v>751</v>
      </c>
      <c r="Q236" s="224" t="s">
        <v>845</v>
      </c>
      <c r="R236" s="548" t="s">
        <v>847</v>
      </c>
      <c r="S236" s="225">
        <v>1</v>
      </c>
      <c r="T236" s="224"/>
      <c r="U236" s="548"/>
      <c r="V236" s="225"/>
    </row>
    <row r="237" spans="1:22" s="297" customFormat="1" ht="84" customHeight="1">
      <c r="A237" s="224" t="s">
        <v>853</v>
      </c>
      <c r="B237" s="606" t="s">
        <v>1149</v>
      </c>
      <c r="C237" s="202" t="s">
        <v>806</v>
      </c>
      <c r="D237" s="25" t="s">
        <v>834</v>
      </c>
      <c r="E237" s="196" t="s">
        <v>269</v>
      </c>
      <c r="F237" s="196" t="s">
        <v>380</v>
      </c>
      <c r="G237" s="351" t="s">
        <v>849</v>
      </c>
      <c r="H237" s="196" t="s">
        <v>248</v>
      </c>
      <c r="I237" s="196"/>
      <c r="J237" s="176"/>
      <c r="K237" s="224" t="s">
        <v>843</v>
      </c>
      <c r="L237" s="548" t="s">
        <v>842</v>
      </c>
      <c r="M237" s="225">
        <v>1</v>
      </c>
      <c r="N237" s="224" t="s">
        <v>844</v>
      </c>
      <c r="O237" s="548" t="s">
        <v>846</v>
      </c>
      <c r="P237" s="225">
        <v>1395</v>
      </c>
      <c r="Q237" s="224" t="s">
        <v>845</v>
      </c>
      <c r="R237" s="548" t="s">
        <v>847</v>
      </c>
      <c r="S237" s="225">
        <v>1</v>
      </c>
      <c r="T237" s="224"/>
      <c r="U237" s="548"/>
      <c r="V237" s="225"/>
    </row>
    <row r="238" spans="1:22" s="297" customFormat="1" ht="78" customHeight="1">
      <c r="A238" s="224" t="s">
        <v>854</v>
      </c>
      <c r="B238" s="606" t="s">
        <v>1150</v>
      </c>
      <c r="C238" s="202" t="s">
        <v>825</v>
      </c>
      <c r="D238" s="25" t="s">
        <v>834</v>
      </c>
      <c r="E238" s="196" t="s">
        <v>269</v>
      </c>
      <c r="F238" s="196" t="s">
        <v>380</v>
      </c>
      <c r="G238" s="351" t="s">
        <v>849</v>
      </c>
      <c r="H238" s="196" t="s">
        <v>248</v>
      </c>
      <c r="I238" s="196"/>
      <c r="J238" s="176"/>
      <c r="K238" s="224" t="s">
        <v>843</v>
      </c>
      <c r="L238" s="548" t="s">
        <v>842</v>
      </c>
      <c r="M238" s="225">
        <v>1</v>
      </c>
      <c r="N238" s="224" t="s">
        <v>844</v>
      </c>
      <c r="O238" s="548" t="s">
        <v>846</v>
      </c>
      <c r="P238" s="225">
        <v>275</v>
      </c>
      <c r="Q238" s="224" t="s">
        <v>845</v>
      </c>
      <c r="R238" s="548" t="s">
        <v>847</v>
      </c>
      <c r="S238" s="225">
        <v>1</v>
      </c>
      <c r="T238" s="224"/>
      <c r="U238" s="548"/>
      <c r="V238" s="225"/>
    </row>
    <row r="239" spans="1:22" ht="17.25" customHeight="1">
      <c r="A239" s="299" t="s">
        <v>209</v>
      </c>
      <c r="B239" s="743" t="s">
        <v>214</v>
      </c>
      <c r="C239" s="744"/>
      <c r="D239" s="744"/>
      <c r="E239" s="744"/>
      <c r="F239" s="744"/>
      <c r="G239" s="744"/>
      <c r="H239" s="744"/>
      <c r="I239" s="744"/>
      <c r="J239" s="745"/>
      <c r="K239" s="329"/>
      <c r="L239" s="547"/>
      <c r="M239" s="330"/>
      <c r="N239" s="329"/>
      <c r="O239" s="547"/>
      <c r="P239" s="330"/>
      <c r="Q239" s="329"/>
      <c r="R239" s="547"/>
      <c r="S239" s="330"/>
      <c r="T239" s="329"/>
      <c r="U239" s="547"/>
      <c r="V239" s="330"/>
    </row>
    <row r="240" spans="1:22" s="297" customFormat="1" ht="96">
      <c r="A240" s="445" t="s">
        <v>551</v>
      </c>
      <c r="B240" s="25" t="s">
        <v>1156</v>
      </c>
      <c r="C240" s="423" t="s">
        <v>912</v>
      </c>
      <c r="D240" s="424" t="s">
        <v>913</v>
      </c>
      <c r="E240" s="414" t="s">
        <v>283</v>
      </c>
      <c r="F240" s="414" t="s">
        <v>378</v>
      </c>
      <c r="G240" s="418" t="s">
        <v>919</v>
      </c>
      <c r="H240" s="414" t="s">
        <v>248</v>
      </c>
      <c r="I240" s="414"/>
      <c r="J240" s="415"/>
      <c r="K240" s="447" t="s">
        <v>914</v>
      </c>
      <c r="L240" s="555" t="s">
        <v>915</v>
      </c>
      <c r="M240" s="448">
        <v>1446</v>
      </c>
      <c r="N240" s="429" t="s">
        <v>916</v>
      </c>
      <c r="O240" s="553" t="s">
        <v>917</v>
      </c>
      <c r="P240" s="449">
        <v>1</v>
      </c>
      <c r="Q240" s="224"/>
      <c r="R240" s="548"/>
      <c r="S240" s="225"/>
      <c r="T240" s="224"/>
      <c r="U240" s="548"/>
      <c r="V240" s="225"/>
    </row>
    <row r="241" spans="1:22" s="297" customFormat="1" ht="96">
      <c r="A241" s="224" t="s">
        <v>552</v>
      </c>
      <c r="B241" s="25" t="s">
        <v>1151</v>
      </c>
      <c r="C241" s="417" t="s">
        <v>290</v>
      </c>
      <c r="D241" s="418" t="s">
        <v>918</v>
      </c>
      <c r="E241" s="418" t="s">
        <v>283</v>
      </c>
      <c r="F241" s="418" t="s">
        <v>379</v>
      </c>
      <c r="G241" s="418" t="s">
        <v>919</v>
      </c>
      <c r="H241" s="418" t="s">
        <v>248</v>
      </c>
      <c r="I241" s="418"/>
      <c r="J241" s="419"/>
      <c r="K241" s="429" t="s">
        <v>914</v>
      </c>
      <c r="L241" s="553" t="s">
        <v>915</v>
      </c>
      <c r="M241" s="450">
        <v>1144</v>
      </c>
      <c r="N241" s="429"/>
      <c r="O241" s="553"/>
      <c r="P241" s="449"/>
      <c r="Q241" s="224"/>
      <c r="R241" s="548"/>
      <c r="S241" s="225"/>
      <c r="T241" s="224"/>
      <c r="U241" s="548"/>
      <c r="V241" s="225"/>
    </row>
    <row r="242" spans="1:22" s="297" customFormat="1" ht="50.25" customHeight="1">
      <c r="A242" s="224" t="s">
        <v>553</v>
      </c>
      <c r="B242" s="25" t="s">
        <v>1152</v>
      </c>
      <c r="C242" s="417" t="s">
        <v>305</v>
      </c>
      <c r="D242" s="418" t="s">
        <v>920</v>
      </c>
      <c r="E242" s="418" t="s">
        <v>283</v>
      </c>
      <c r="F242" s="418" t="s">
        <v>375</v>
      </c>
      <c r="G242" s="418" t="s">
        <v>919</v>
      </c>
      <c r="H242" s="418" t="s">
        <v>248</v>
      </c>
      <c r="I242" s="418"/>
      <c r="J242" s="419"/>
      <c r="K242" s="429" t="s">
        <v>914</v>
      </c>
      <c r="L242" s="553" t="s">
        <v>915</v>
      </c>
      <c r="M242" s="450">
        <v>2100</v>
      </c>
      <c r="N242" s="429"/>
      <c r="O242" s="553"/>
      <c r="P242" s="449"/>
      <c r="Q242" s="224"/>
      <c r="R242" s="548"/>
      <c r="S242" s="225"/>
      <c r="T242" s="224"/>
      <c r="U242" s="548"/>
      <c r="V242" s="225"/>
    </row>
    <row r="243" spans="1:22" s="297" customFormat="1" ht="96">
      <c r="A243" s="224" t="s">
        <v>554</v>
      </c>
      <c r="B243" s="25" t="s">
        <v>1157</v>
      </c>
      <c r="C243" s="417" t="s">
        <v>921</v>
      </c>
      <c r="D243" s="418" t="s">
        <v>922</v>
      </c>
      <c r="E243" s="418" t="s">
        <v>283</v>
      </c>
      <c r="F243" s="418" t="s">
        <v>376</v>
      </c>
      <c r="G243" s="433" t="s">
        <v>919</v>
      </c>
      <c r="H243" s="418" t="s">
        <v>248</v>
      </c>
      <c r="I243" s="418"/>
      <c r="J243" s="421"/>
      <c r="K243" s="429" t="s">
        <v>914</v>
      </c>
      <c r="L243" s="553" t="s">
        <v>915</v>
      </c>
      <c r="M243" s="450">
        <v>1037</v>
      </c>
      <c r="N243" s="429" t="s">
        <v>916</v>
      </c>
      <c r="O243" s="553" t="s">
        <v>917</v>
      </c>
      <c r="P243" s="449">
        <v>1</v>
      </c>
      <c r="Q243" s="224"/>
      <c r="R243" s="548"/>
      <c r="S243" s="225"/>
      <c r="T243" s="224"/>
      <c r="U243" s="548"/>
      <c r="V243" s="225"/>
    </row>
    <row r="244" spans="1:22" s="297" customFormat="1" ht="102.75" customHeight="1">
      <c r="A244" s="224" t="s">
        <v>555</v>
      </c>
      <c r="B244" s="25" t="s">
        <v>1153</v>
      </c>
      <c r="C244" s="417" t="s">
        <v>923</v>
      </c>
      <c r="D244" s="418" t="s">
        <v>924</v>
      </c>
      <c r="E244" s="418" t="s">
        <v>283</v>
      </c>
      <c r="F244" s="418" t="s">
        <v>380</v>
      </c>
      <c r="G244" s="418" t="s">
        <v>919</v>
      </c>
      <c r="H244" s="418" t="s">
        <v>248</v>
      </c>
      <c r="I244" s="418"/>
      <c r="J244" s="421"/>
      <c r="K244" s="429" t="s">
        <v>914</v>
      </c>
      <c r="L244" s="553" t="s">
        <v>915</v>
      </c>
      <c r="M244" s="450">
        <v>1500</v>
      </c>
      <c r="N244" s="429"/>
      <c r="O244" s="553"/>
      <c r="P244" s="449"/>
      <c r="Q244" s="224"/>
      <c r="R244" s="548"/>
      <c r="S244" s="225"/>
      <c r="T244" s="224"/>
      <c r="U244" s="548"/>
      <c r="V244" s="225"/>
    </row>
    <row r="245" spans="1:22" s="297" customFormat="1" ht="51.75" customHeight="1">
      <c r="A245" s="446" t="s">
        <v>556</v>
      </c>
      <c r="B245" s="25" t="s">
        <v>1154</v>
      </c>
      <c r="C245" s="436" t="s">
        <v>925</v>
      </c>
      <c r="D245" s="438" t="s">
        <v>367</v>
      </c>
      <c r="E245" s="438" t="s">
        <v>283</v>
      </c>
      <c r="F245" s="438" t="s">
        <v>355</v>
      </c>
      <c r="G245" s="438" t="s">
        <v>919</v>
      </c>
      <c r="H245" s="438" t="s">
        <v>248</v>
      </c>
      <c r="I245" s="438"/>
      <c r="J245" s="439"/>
      <c r="K245" s="435" t="s">
        <v>914</v>
      </c>
      <c r="L245" s="556" t="s">
        <v>915</v>
      </c>
      <c r="M245" s="451">
        <v>1710</v>
      </c>
      <c r="N245" s="435"/>
      <c r="O245" s="556"/>
      <c r="P245" s="452"/>
      <c r="Q245" s="446"/>
      <c r="R245" s="563"/>
      <c r="S245" s="454"/>
      <c r="T245" s="446"/>
      <c r="U245" s="563"/>
      <c r="V245" s="454"/>
    </row>
    <row r="246" spans="1:22" s="297" customFormat="1" ht="63.75" customHeight="1">
      <c r="A246" s="453" t="s">
        <v>557</v>
      </c>
      <c r="B246" s="453" t="s">
        <v>1155</v>
      </c>
      <c r="C246" s="436" t="s">
        <v>926</v>
      </c>
      <c r="D246" s="437" t="s">
        <v>927</v>
      </c>
      <c r="E246" s="438" t="s">
        <v>283</v>
      </c>
      <c r="F246" s="438" t="s">
        <v>388</v>
      </c>
      <c r="G246" s="438" t="s">
        <v>919</v>
      </c>
      <c r="H246" s="438" t="s">
        <v>248</v>
      </c>
      <c r="I246" s="438"/>
      <c r="J246" s="573"/>
      <c r="K246" s="435" t="s">
        <v>914</v>
      </c>
      <c r="L246" s="556" t="s">
        <v>915</v>
      </c>
      <c r="M246" s="452">
        <v>1146</v>
      </c>
      <c r="N246" s="484"/>
      <c r="O246" s="556"/>
      <c r="P246" s="451"/>
      <c r="Q246" s="446"/>
      <c r="R246" s="563"/>
      <c r="S246" s="574"/>
      <c r="T246" s="446"/>
      <c r="U246" s="563"/>
      <c r="V246" s="453"/>
    </row>
    <row r="247" spans="1:22" ht="20.25" customHeight="1">
      <c r="A247" s="577" t="s">
        <v>210</v>
      </c>
      <c r="B247" s="743" t="s">
        <v>292</v>
      </c>
      <c r="C247" s="744"/>
      <c r="D247" s="744"/>
      <c r="E247" s="744"/>
      <c r="F247" s="744"/>
      <c r="G247" s="744"/>
      <c r="H247" s="744"/>
      <c r="I247" s="744"/>
      <c r="J247" s="744"/>
      <c r="K247" s="329"/>
      <c r="L247" s="547"/>
      <c r="M247" s="311"/>
      <c r="N247" s="329"/>
      <c r="O247" s="547"/>
      <c r="P247" s="311"/>
      <c r="Q247" s="329"/>
      <c r="R247" s="547"/>
      <c r="S247" s="330"/>
      <c r="T247" s="578"/>
      <c r="U247" s="547"/>
      <c r="V247" s="300"/>
    </row>
    <row r="248" spans="1:22" s="297" customFormat="1" ht="89.25">
      <c r="A248" s="473" t="s">
        <v>558</v>
      </c>
      <c r="B248" s="227" t="s">
        <v>1214</v>
      </c>
      <c r="C248" s="473" t="s">
        <v>949</v>
      </c>
      <c r="D248" s="227" t="s">
        <v>246</v>
      </c>
      <c r="E248" s="227" t="s">
        <v>283</v>
      </c>
      <c r="F248" s="227" t="s">
        <v>378</v>
      </c>
      <c r="G248" s="433" t="s">
        <v>51</v>
      </c>
      <c r="H248" s="227" t="s">
        <v>248</v>
      </c>
      <c r="I248" s="473"/>
      <c r="J248" s="473"/>
      <c r="K248" s="227" t="s">
        <v>939</v>
      </c>
      <c r="L248" s="227" t="s">
        <v>940</v>
      </c>
      <c r="M248" s="227">
        <v>5</v>
      </c>
      <c r="N248" s="227" t="s">
        <v>788</v>
      </c>
      <c r="O248" s="227" t="s">
        <v>941</v>
      </c>
      <c r="P248" s="692">
        <v>17370</v>
      </c>
      <c r="Q248" s="445"/>
      <c r="R248" s="575"/>
      <c r="S248" s="576"/>
      <c r="T248" s="445"/>
      <c r="U248" s="575"/>
      <c r="V248" s="576"/>
    </row>
    <row r="249" spans="1:22" s="297" customFormat="1" ht="89.25">
      <c r="A249" s="473" t="s">
        <v>559</v>
      </c>
      <c r="B249" s="227" t="s">
        <v>1216</v>
      </c>
      <c r="C249" s="417" t="s">
        <v>954</v>
      </c>
      <c r="D249" s="418" t="s">
        <v>833</v>
      </c>
      <c r="E249" s="418" t="s">
        <v>283</v>
      </c>
      <c r="F249" s="418" t="s">
        <v>379</v>
      </c>
      <c r="G249" s="433" t="s">
        <v>51</v>
      </c>
      <c r="H249" s="418" t="s">
        <v>248</v>
      </c>
      <c r="I249" s="418"/>
      <c r="J249" s="418"/>
      <c r="K249" s="227" t="s">
        <v>939</v>
      </c>
      <c r="L249" s="227" t="s">
        <v>940</v>
      </c>
      <c r="M249" s="227">
        <v>2</v>
      </c>
      <c r="N249" s="227" t="s">
        <v>788</v>
      </c>
      <c r="O249" s="227" t="s">
        <v>941</v>
      </c>
      <c r="P249" s="693">
        <v>4173</v>
      </c>
      <c r="Q249" s="224"/>
      <c r="R249" s="548"/>
      <c r="S249" s="225"/>
      <c r="T249" s="224"/>
      <c r="U249" s="548"/>
      <c r="V249" s="225"/>
    </row>
    <row r="250" spans="1:22" s="297" customFormat="1" ht="89.25">
      <c r="A250" s="473" t="s">
        <v>560</v>
      </c>
      <c r="B250" s="227" t="s">
        <v>1217</v>
      </c>
      <c r="C250" s="417" t="s">
        <v>950</v>
      </c>
      <c r="D250" s="418" t="s">
        <v>293</v>
      </c>
      <c r="E250" s="418" t="s">
        <v>283</v>
      </c>
      <c r="F250" s="418" t="s">
        <v>375</v>
      </c>
      <c r="G250" s="433" t="s">
        <v>51</v>
      </c>
      <c r="H250" s="418" t="s">
        <v>248</v>
      </c>
      <c r="I250" s="418"/>
      <c r="J250" s="418"/>
      <c r="K250" s="227" t="s">
        <v>939</v>
      </c>
      <c r="L250" s="227" t="s">
        <v>940</v>
      </c>
      <c r="M250" s="227">
        <v>2</v>
      </c>
      <c r="N250" s="227" t="s">
        <v>788</v>
      </c>
      <c r="O250" s="227" t="s">
        <v>941</v>
      </c>
      <c r="P250" s="693">
        <v>9159</v>
      </c>
      <c r="Q250" s="224"/>
      <c r="R250" s="548"/>
      <c r="S250" s="225"/>
      <c r="T250" s="224"/>
      <c r="U250" s="548"/>
      <c r="V250" s="225"/>
    </row>
    <row r="251" spans="1:22" s="297" customFormat="1" ht="89.25">
      <c r="A251" s="473" t="s">
        <v>561</v>
      </c>
      <c r="B251" s="227" t="s">
        <v>1218</v>
      </c>
      <c r="C251" s="417" t="s">
        <v>951</v>
      </c>
      <c r="D251" s="418" t="s">
        <v>963</v>
      </c>
      <c r="E251" s="418" t="s">
        <v>283</v>
      </c>
      <c r="F251" s="418" t="s">
        <v>376</v>
      </c>
      <c r="G251" s="433" t="s">
        <v>51</v>
      </c>
      <c r="H251" s="418" t="s">
        <v>248</v>
      </c>
      <c r="I251" s="433"/>
      <c r="J251" s="418"/>
      <c r="K251" s="227" t="s">
        <v>939</v>
      </c>
      <c r="L251" s="227" t="s">
        <v>940</v>
      </c>
      <c r="M251" s="227">
        <v>1</v>
      </c>
      <c r="N251" s="227" t="s">
        <v>788</v>
      </c>
      <c r="O251" s="227" t="s">
        <v>941</v>
      </c>
      <c r="P251" s="692">
        <v>15000</v>
      </c>
      <c r="Q251" s="224"/>
      <c r="R251" s="548"/>
      <c r="S251" s="225"/>
      <c r="T251" s="224"/>
      <c r="U251" s="548"/>
      <c r="V251" s="225"/>
    </row>
    <row r="252" spans="1:22" s="297" customFormat="1" ht="89.25">
      <c r="A252" s="473" t="s">
        <v>562</v>
      </c>
      <c r="B252" s="227" t="s">
        <v>1219</v>
      </c>
      <c r="C252" s="417" t="s">
        <v>942</v>
      </c>
      <c r="D252" s="418" t="s">
        <v>334</v>
      </c>
      <c r="E252" s="418" t="s">
        <v>283</v>
      </c>
      <c r="F252" s="418" t="s">
        <v>380</v>
      </c>
      <c r="G252" s="433" t="s">
        <v>51</v>
      </c>
      <c r="H252" s="418" t="s">
        <v>248</v>
      </c>
      <c r="I252" s="418"/>
      <c r="J252" s="418"/>
      <c r="K252" s="227" t="s">
        <v>939</v>
      </c>
      <c r="L252" s="227" t="s">
        <v>940</v>
      </c>
      <c r="M252" s="227">
        <v>3</v>
      </c>
      <c r="N252" s="227" t="s">
        <v>788</v>
      </c>
      <c r="O252" s="227" t="s">
        <v>941</v>
      </c>
      <c r="P252" s="693">
        <v>13000</v>
      </c>
      <c r="Q252" s="224"/>
      <c r="R252" s="548"/>
      <c r="S252" s="225"/>
      <c r="T252" s="224"/>
      <c r="U252" s="548"/>
      <c r="V252" s="225"/>
    </row>
    <row r="253" spans="1:22" s="297" customFormat="1" ht="89.25">
      <c r="A253" s="473" t="s">
        <v>563</v>
      </c>
      <c r="B253" s="227" t="s">
        <v>1220</v>
      </c>
      <c r="C253" s="417" t="s">
        <v>943</v>
      </c>
      <c r="D253" s="418" t="s">
        <v>356</v>
      </c>
      <c r="E253" s="418" t="s">
        <v>283</v>
      </c>
      <c r="F253" s="418" t="s">
        <v>355</v>
      </c>
      <c r="G253" s="433" t="s">
        <v>51</v>
      </c>
      <c r="H253" s="418" t="s">
        <v>248</v>
      </c>
      <c r="I253" s="418"/>
      <c r="J253" s="418"/>
      <c r="K253" s="227" t="s">
        <v>939</v>
      </c>
      <c r="L253" s="227" t="s">
        <v>940</v>
      </c>
      <c r="M253" s="227">
        <v>2</v>
      </c>
      <c r="N253" s="227" t="s">
        <v>788</v>
      </c>
      <c r="O253" s="227" t="s">
        <v>941</v>
      </c>
      <c r="P253" s="693">
        <v>30660</v>
      </c>
      <c r="Q253" s="224"/>
      <c r="R253" s="548"/>
      <c r="S253" s="225"/>
      <c r="T253" s="224"/>
      <c r="U253" s="548"/>
      <c r="V253" s="225"/>
    </row>
    <row r="254" spans="1:22" s="297" customFormat="1" ht="89.25">
      <c r="A254" s="473" t="s">
        <v>564</v>
      </c>
      <c r="B254" s="227" t="s">
        <v>1221</v>
      </c>
      <c r="C254" s="417" t="s">
        <v>952</v>
      </c>
      <c r="D254" s="418" t="s">
        <v>961</v>
      </c>
      <c r="E254" s="418" t="s">
        <v>283</v>
      </c>
      <c r="F254" s="418" t="s">
        <v>370</v>
      </c>
      <c r="G254" s="433" t="s">
        <v>51</v>
      </c>
      <c r="H254" s="418" t="s">
        <v>248</v>
      </c>
      <c r="I254" s="418"/>
      <c r="J254" s="418"/>
      <c r="K254" s="227" t="s">
        <v>939</v>
      </c>
      <c r="L254" s="227" t="s">
        <v>940</v>
      </c>
      <c r="M254" s="227">
        <v>2</v>
      </c>
      <c r="N254" s="227" t="s">
        <v>788</v>
      </c>
      <c r="O254" s="227" t="s">
        <v>941</v>
      </c>
      <c r="P254" s="693">
        <v>7773</v>
      </c>
      <c r="Q254" s="224"/>
      <c r="R254" s="548"/>
      <c r="S254" s="225"/>
      <c r="T254" s="224"/>
      <c r="U254" s="548"/>
      <c r="V254" s="225"/>
    </row>
    <row r="255" spans="1:22" s="297" customFormat="1" ht="154.5" customHeight="1">
      <c r="A255" s="473" t="s">
        <v>565</v>
      </c>
      <c r="B255" s="25" t="s">
        <v>1158</v>
      </c>
      <c r="C255" s="473" t="s">
        <v>930</v>
      </c>
      <c r="D255" s="227" t="s">
        <v>931</v>
      </c>
      <c r="E255" s="418" t="s">
        <v>283</v>
      </c>
      <c r="F255" s="418" t="s">
        <v>378</v>
      </c>
      <c r="G255" s="475" t="s">
        <v>932</v>
      </c>
      <c r="H255" s="418" t="s">
        <v>248</v>
      </c>
      <c r="I255" s="418"/>
      <c r="J255" s="421"/>
      <c r="K255" s="665" t="s">
        <v>933</v>
      </c>
      <c r="L255" s="666" t="s">
        <v>962</v>
      </c>
      <c r="M255" s="667">
        <v>20</v>
      </c>
      <c r="N255" s="668"/>
      <c r="O255" s="666"/>
      <c r="P255" s="669"/>
      <c r="Q255" s="224"/>
      <c r="R255" s="548"/>
      <c r="S255" s="225"/>
      <c r="T255" s="224"/>
      <c r="U255" s="548"/>
      <c r="V255" s="225"/>
    </row>
    <row r="256" spans="1:22" s="297" customFormat="1" ht="153" customHeight="1">
      <c r="A256" s="473" t="s">
        <v>566</v>
      </c>
      <c r="B256" s="25" t="s">
        <v>1159</v>
      </c>
      <c r="C256" s="417" t="s">
        <v>934</v>
      </c>
      <c r="D256" s="418" t="s">
        <v>960</v>
      </c>
      <c r="E256" s="418" t="s">
        <v>283</v>
      </c>
      <c r="F256" s="418" t="s">
        <v>379</v>
      </c>
      <c r="G256" s="433" t="s">
        <v>932</v>
      </c>
      <c r="H256" s="424" t="s">
        <v>248</v>
      </c>
      <c r="I256" s="418"/>
      <c r="J256" s="421"/>
      <c r="K256" s="665" t="s">
        <v>933</v>
      </c>
      <c r="L256" s="666" t="s">
        <v>962</v>
      </c>
      <c r="M256" s="670">
        <v>20</v>
      </c>
      <c r="N256" s="665"/>
      <c r="O256" s="671"/>
      <c r="P256" s="670"/>
      <c r="Q256" s="224"/>
      <c r="R256" s="548"/>
      <c r="S256" s="225"/>
      <c r="T256" s="224"/>
      <c r="U256" s="548"/>
      <c r="V256" s="225"/>
    </row>
    <row r="257" spans="1:22" s="297" customFormat="1" ht="150" customHeight="1">
      <c r="A257" s="473" t="s">
        <v>944</v>
      </c>
      <c r="B257" s="25" t="s">
        <v>1160</v>
      </c>
      <c r="C257" s="473" t="s">
        <v>964</v>
      </c>
      <c r="D257" s="418" t="s">
        <v>965</v>
      </c>
      <c r="E257" s="418" t="s">
        <v>283</v>
      </c>
      <c r="F257" s="418" t="s">
        <v>375</v>
      </c>
      <c r="G257" s="227" t="s">
        <v>932</v>
      </c>
      <c r="H257" s="473" t="s">
        <v>248</v>
      </c>
      <c r="I257" s="473"/>
      <c r="J257" s="474"/>
      <c r="K257" s="665" t="s">
        <v>933</v>
      </c>
      <c r="L257" s="666" t="s">
        <v>962</v>
      </c>
      <c r="M257" s="670">
        <v>36</v>
      </c>
      <c r="N257" s="665"/>
      <c r="O257" s="671"/>
      <c r="P257" s="670"/>
      <c r="Q257" s="224"/>
      <c r="R257" s="548"/>
      <c r="S257" s="225"/>
      <c r="T257" s="224"/>
      <c r="U257" s="548"/>
      <c r="V257" s="225"/>
    </row>
    <row r="258" spans="1:22" s="297" customFormat="1" ht="153" customHeight="1">
      <c r="A258" s="473" t="s">
        <v>945</v>
      </c>
      <c r="B258" s="25" t="s">
        <v>1161</v>
      </c>
      <c r="C258" s="417" t="s">
        <v>935</v>
      </c>
      <c r="D258" s="418" t="s">
        <v>963</v>
      </c>
      <c r="E258" s="418" t="s">
        <v>283</v>
      </c>
      <c r="F258" s="418" t="s">
        <v>376</v>
      </c>
      <c r="G258" s="433" t="s">
        <v>932</v>
      </c>
      <c r="H258" s="418" t="s">
        <v>248</v>
      </c>
      <c r="I258" s="433"/>
      <c r="J258" s="421"/>
      <c r="K258" s="665" t="s">
        <v>933</v>
      </c>
      <c r="L258" s="666" t="s">
        <v>962</v>
      </c>
      <c r="M258" s="670">
        <v>30</v>
      </c>
      <c r="N258" s="665"/>
      <c r="O258" s="671"/>
      <c r="P258" s="670"/>
      <c r="Q258" s="224"/>
      <c r="R258" s="548"/>
      <c r="S258" s="225"/>
      <c r="T258" s="224"/>
      <c r="U258" s="548"/>
      <c r="V258" s="225"/>
    </row>
    <row r="259" spans="1:22" s="297" customFormat="1" ht="180">
      <c r="A259" s="473" t="s">
        <v>946</v>
      </c>
      <c r="B259" s="25" t="s">
        <v>1162</v>
      </c>
      <c r="C259" s="417" t="s">
        <v>936</v>
      </c>
      <c r="D259" s="418" t="s">
        <v>334</v>
      </c>
      <c r="E259" s="418" t="s">
        <v>283</v>
      </c>
      <c r="F259" s="418" t="s">
        <v>380</v>
      </c>
      <c r="G259" s="433" t="s">
        <v>932</v>
      </c>
      <c r="H259" s="418" t="s">
        <v>248</v>
      </c>
      <c r="I259" s="418"/>
      <c r="J259" s="421"/>
      <c r="K259" s="665" t="s">
        <v>933</v>
      </c>
      <c r="L259" s="666" t="s">
        <v>962</v>
      </c>
      <c r="M259" s="670">
        <v>62</v>
      </c>
      <c r="N259" s="665"/>
      <c r="O259" s="671"/>
      <c r="P259" s="670"/>
      <c r="Q259" s="224"/>
      <c r="R259" s="548"/>
      <c r="S259" s="225"/>
      <c r="T259" s="224"/>
      <c r="U259" s="548"/>
      <c r="V259" s="225"/>
    </row>
    <row r="260" spans="1:22" s="297" customFormat="1" ht="180">
      <c r="A260" s="473" t="s">
        <v>947</v>
      </c>
      <c r="B260" s="25" t="s">
        <v>1163</v>
      </c>
      <c r="C260" s="417" t="s">
        <v>937</v>
      </c>
      <c r="D260" s="418" t="s">
        <v>356</v>
      </c>
      <c r="E260" s="418" t="s">
        <v>283</v>
      </c>
      <c r="F260" s="418" t="s">
        <v>355</v>
      </c>
      <c r="G260" s="433" t="s">
        <v>932</v>
      </c>
      <c r="H260" s="418" t="s">
        <v>248</v>
      </c>
      <c r="I260" s="418"/>
      <c r="J260" s="421"/>
      <c r="K260" s="665" t="s">
        <v>933</v>
      </c>
      <c r="L260" s="666" t="s">
        <v>962</v>
      </c>
      <c r="M260" s="670">
        <v>70</v>
      </c>
      <c r="N260" s="665"/>
      <c r="O260" s="671"/>
      <c r="P260" s="670"/>
      <c r="Q260" s="224"/>
      <c r="R260" s="548"/>
      <c r="S260" s="225"/>
      <c r="T260" s="224"/>
      <c r="U260" s="548"/>
      <c r="V260" s="225"/>
    </row>
    <row r="261" spans="1:22" s="297" customFormat="1" ht="180">
      <c r="A261" s="473" t="s">
        <v>948</v>
      </c>
      <c r="B261" s="25" t="s">
        <v>1164</v>
      </c>
      <c r="C261" s="417" t="s">
        <v>938</v>
      </c>
      <c r="D261" s="418" t="s">
        <v>961</v>
      </c>
      <c r="E261" s="418" t="s">
        <v>283</v>
      </c>
      <c r="F261" s="418" t="s">
        <v>370</v>
      </c>
      <c r="G261" s="433" t="s">
        <v>932</v>
      </c>
      <c r="H261" s="418" t="s">
        <v>248</v>
      </c>
      <c r="I261" s="418"/>
      <c r="J261" s="421"/>
      <c r="K261" s="665" t="s">
        <v>933</v>
      </c>
      <c r="L261" s="666" t="s">
        <v>962</v>
      </c>
      <c r="M261" s="670">
        <v>43</v>
      </c>
      <c r="N261" s="665"/>
      <c r="O261" s="671"/>
      <c r="P261" s="670"/>
      <c r="Q261" s="224"/>
      <c r="R261" s="548"/>
      <c r="S261" s="225"/>
      <c r="T261" s="224"/>
      <c r="U261" s="548"/>
      <c r="V261" s="225"/>
    </row>
    <row r="262" spans="1:22" s="297" customFormat="1" ht="89.25">
      <c r="A262" s="473" t="s">
        <v>1205</v>
      </c>
      <c r="B262" s="227" t="s">
        <v>1229</v>
      </c>
      <c r="C262" s="417" t="s">
        <v>1189</v>
      </c>
      <c r="D262" s="418" t="s">
        <v>1190</v>
      </c>
      <c r="E262" s="418" t="s">
        <v>283</v>
      </c>
      <c r="F262" s="418" t="s">
        <v>379</v>
      </c>
      <c r="G262" s="433" t="s">
        <v>51</v>
      </c>
      <c r="H262" s="418" t="s">
        <v>248</v>
      </c>
      <c r="I262" s="418"/>
      <c r="J262" s="418"/>
      <c r="K262" s="227" t="s">
        <v>939</v>
      </c>
      <c r="L262" s="227" t="s">
        <v>940</v>
      </c>
      <c r="M262" s="227">
        <v>1</v>
      </c>
      <c r="N262" s="227" t="s">
        <v>788</v>
      </c>
      <c r="O262" s="227" t="s">
        <v>941</v>
      </c>
      <c r="P262" s="693">
        <v>2075</v>
      </c>
      <c r="Q262" s="224"/>
      <c r="R262" s="548"/>
      <c r="S262" s="225"/>
      <c r="T262" s="224"/>
      <c r="U262" s="548"/>
      <c r="V262" s="225"/>
    </row>
    <row r="263" spans="1:22" s="297" customFormat="1" ht="89.25">
      <c r="A263" s="473" t="s">
        <v>1208</v>
      </c>
      <c r="B263" s="227" t="s">
        <v>1230</v>
      </c>
      <c r="C263" s="417" t="s">
        <v>1191</v>
      </c>
      <c r="D263" s="418" t="s">
        <v>1192</v>
      </c>
      <c r="E263" s="418" t="s">
        <v>283</v>
      </c>
      <c r="F263" s="418" t="s">
        <v>379</v>
      </c>
      <c r="G263" s="433" t="s">
        <v>51</v>
      </c>
      <c r="H263" s="418" t="s">
        <v>248</v>
      </c>
      <c r="I263" s="418"/>
      <c r="J263" s="418"/>
      <c r="K263" s="227" t="s">
        <v>939</v>
      </c>
      <c r="L263" s="227" t="s">
        <v>940</v>
      </c>
      <c r="M263" s="227">
        <v>1</v>
      </c>
      <c r="N263" s="227" t="s">
        <v>788</v>
      </c>
      <c r="O263" s="227" t="s">
        <v>941</v>
      </c>
      <c r="P263" s="693">
        <v>1329</v>
      </c>
      <c r="Q263" s="224"/>
      <c r="R263" s="548"/>
      <c r="S263" s="225"/>
      <c r="T263" s="224"/>
      <c r="U263" s="548"/>
      <c r="V263" s="225"/>
    </row>
    <row r="264" spans="1:22" s="297" customFormat="1" ht="89.25">
      <c r="A264" s="473" t="s">
        <v>1211</v>
      </c>
      <c r="B264" s="227" t="s">
        <v>1231</v>
      </c>
      <c r="C264" s="417" t="s">
        <v>1193</v>
      </c>
      <c r="D264" s="418" t="s">
        <v>1194</v>
      </c>
      <c r="E264" s="418" t="s">
        <v>283</v>
      </c>
      <c r="F264" s="418" t="s">
        <v>1195</v>
      </c>
      <c r="G264" s="433" t="s">
        <v>51</v>
      </c>
      <c r="H264" s="418" t="s">
        <v>248</v>
      </c>
      <c r="I264" s="418"/>
      <c r="J264" s="418"/>
      <c r="K264" s="227" t="s">
        <v>939</v>
      </c>
      <c r="L264" s="227" t="s">
        <v>940</v>
      </c>
      <c r="M264" s="227">
        <v>1</v>
      </c>
      <c r="N264" s="227" t="s">
        <v>788</v>
      </c>
      <c r="O264" s="227" t="s">
        <v>941</v>
      </c>
      <c r="P264" s="692">
        <v>1000</v>
      </c>
      <c r="Q264" s="224"/>
      <c r="R264" s="548"/>
      <c r="S264" s="225"/>
      <c r="T264" s="224"/>
      <c r="U264" s="548"/>
      <c r="V264" s="225"/>
    </row>
    <row r="265" spans="1:22" s="297" customFormat="1" ht="102">
      <c r="A265" s="473" t="s">
        <v>1222</v>
      </c>
      <c r="B265" s="227" t="s">
        <v>1232</v>
      </c>
      <c r="C265" s="417" t="s">
        <v>1196</v>
      </c>
      <c r="D265" s="418" t="s">
        <v>1197</v>
      </c>
      <c r="E265" s="418" t="s">
        <v>283</v>
      </c>
      <c r="F265" s="418" t="s">
        <v>355</v>
      </c>
      <c r="G265" s="433" t="s">
        <v>51</v>
      </c>
      <c r="H265" s="418" t="s">
        <v>248</v>
      </c>
      <c r="I265" s="418"/>
      <c r="J265" s="418"/>
      <c r="K265" s="227" t="s">
        <v>939</v>
      </c>
      <c r="L265" s="227" t="s">
        <v>940</v>
      </c>
      <c r="M265" s="227">
        <v>1</v>
      </c>
      <c r="N265" s="227" t="s">
        <v>788</v>
      </c>
      <c r="O265" s="227" t="s">
        <v>1198</v>
      </c>
      <c r="P265" s="693">
        <v>786</v>
      </c>
      <c r="Q265" s="224"/>
      <c r="R265" s="548"/>
      <c r="S265" s="225"/>
      <c r="T265" s="224"/>
      <c r="U265" s="548"/>
      <c r="V265" s="225"/>
    </row>
    <row r="266" spans="1:22" s="297" customFormat="1" ht="89.25">
      <c r="A266" s="473" t="s">
        <v>1223</v>
      </c>
      <c r="B266" s="227" t="s">
        <v>1233</v>
      </c>
      <c r="C266" s="417" t="s">
        <v>1199</v>
      </c>
      <c r="D266" s="418" t="s">
        <v>1200</v>
      </c>
      <c r="E266" s="418" t="s">
        <v>283</v>
      </c>
      <c r="F266" s="418" t="s">
        <v>355</v>
      </c>
      <c r="G266" s="433" t="s">
        <v>51</v>
      </c>
      <c r="H266" s="418" t="s">
        <v>248</v>
      </c>
      <c r="I266" s="418"/>
      <c r="J266" s="418"/>
      <c r="K266" s="227" t="s">
        <v>939</v>
      </c>
      <c r="L266" s="227" t="s">
        <v>940</v>
      </c>
      <c r="M266" s="227">
        <v>1</v>
      </c>
      <c r="N266" s="227" t="s">
        <v>788</v>
      </c>
      <c r="O266" s="227" t="s">
        <v>941</v>
      </c>
      <c r="P266" s="693">
        <v>872</v>
      </c>
      <c r="Q266" s="224"/>
      <c r="R266" s="548"/>
      <c r="S266" s="225"/>
      <c r="T266" s="224"/>
      <c r="U266" s="548"/>
      <c r="V266" s="225"/>
    </row>
    <row r="267" spans="1:22" s="297" customFormat="1" ht="89.25">
      <c r="A267" s="473" t="s">
        <v>1224</v>
      </c>
      <c r="B267" s="227" t="s">
        <v>1234</v>
      </c>
      <c r="C267" s="417" t="s">
        <v>1201</v>
      </c>
      <c r="D267" s="690" t="s">
        <v>1202</v>
      </c>
      <c r="E267" s="418" t="s">
        <v>283</v>
      </c>
      <c r="F267" s="418" t="s">
        <v>355</v>
      </c>
      <c r="G267" s="433" t="s">
        <v>51</v>
      </c>
      <c r="H267" s="418" t="s">
        <v>248</v>
      </c>
      <c r="I267" s="418"/>
      <c r="J267" s="418"/>
      <c r="K267" s="227" t="s">
        <v>939</v>
      </c>
      <c r="L267" s="227" t="s">
        <v>940</v>
      </c>
      <c r="M267" s="227">
        <v>1</v>
      </c>
      <c r="N267" s="227" t="s">
        <v>788</v>
      </c>
      <c r="O267" s="227" t="s">
        <v>941</v>
      </c>
      <c r="P267" s="693">
        <v>2450</v>
      </c>
      <c r="Q267" s="224"/>
      <c r="R267" s="548"/>
      <c r="S267" s="225"/>
      <c r="T267" s="224"/>
      <c r="U267" s="548"/>
      <c r="V267" s="225"/>
    </row>
    <row r="268" spans="1:22" s="297" customFormat="1" ht="89.25">
      <c r="A268" s="473" t="s">
        <v>1225</v>
      </c>
      <c r="B268" s="227" t="s">
        <v>1235</v>
      </c>
      <c r="C268" s="417" t="s">
        <v>1203</v>
      </c>
      <c r="D268" s="690" t="s">
        <v>1204</v>
      </c>
      <c r="E268" s="418" t="s">
        <v>283</v>
      </c>
      <c r="F268" s="418" t="s">
        <v>355</v>
      </c>
      <c r="G268" s="433" t="s">
        <v>51</v>
      </c>
      <c r="H268" s="418" t="s">
        <v>248</v>
      </c>
      <c r="I268" s="418"/>
      <c r="J268" s="418"/>
      <c r="K268" s="227" t="s">
        <v>939</v>
      </c>
      <c r="L268" s="227" t="s">
        <v>940</v>
      </c>
      <c r="M268" s="227">
        <v>1</v>
      </c>
      <c r="N268" s="227" t="s">
        <v>788</v>
      </c>
      <c r="O268" s="227" t="s">
        <v>941</v>
      </c>
      <c r="P268" s="693">
        <v>1664</v>
      </c>
      <c r="Q268" s="224"/>
      <c r="R268" s="548"/>
      <c r="S268" s="225"/>
      <c r="T268" s="224"/>
      <c r="U268" s="548"/>
      <c r="V268" s="225"/>
    </row>
    <row r="269" spans="1:22" s="297" customFormat="1" ht="89.25">
      <c r="A269" s="473" t="s">
        <v>1226</v>
      </c>
      <c r="B269" s="227" t="s">
        <v>1236</v>
      </c>
      <c r="C269" s="417" t="s">
        <v>1206</v>
      </c>
      <c r="D269" s="690" t="s">
        <v>1207</v>
      </c>
      <c r="E269" s="418" t="s">
        <v>283</v>
      </c>
      <c r="F269" s="418" t="s">
        <v>355</v>
      </c>
      <c r="G269" s="433" t="s">
        <v>51</v>
      </c>
      <c r="H269" s="418" t="s">
        <v>248</v>
      </c>
      <c r="I269" s="418"/>
      <c r="J269" s="418"/>
      <c r="K269" s="227" t="s">
        <v>939</v>
      </c>
      <c r="L269" s="227" t="s">
        <v>940</v>
      </c>
      <c r="M269" s="227">
        <v>1</v>
      </c>
      <c r="N269" s="227" t="s">
        <v>788</v>
      </c>
      <c r="O269" s="227" t="s">
        <v>941</v>
      </c>
      <c r="P269" s="693">
        <v>2548</v>
      </c>
      <c r="Q269" s="224"/>
      <c r="R269" s="548"/>
      <c r="S269" s="225"/>
      <c r="T269" s="224"/>
      <c r="U269" s="548"/>
      <c r="V269" s="225"/>
    </row>
    <row r="270" spans="1:22" s="297" customFormat="1" ht="89.25">
      <c r="A270" s="473" t="s">
        <v>1227</v>
      </c>
      <c r="B270" s="227" t="s">
        <v>1237</v>
      </c>
      <c r="C270" s="417" t="s">
        <v>1209</v>
      </c>
      <c r="D270" s="690" t="s">
        <v>1210</v>
      </c>
      <c r="E270" s="418" t="s">
        <v>283</v>
      </c>
      <c r="F270" s="418" t="s">
        <v>355</v>
      </c>
      <c r="G270" s="433" t="s">
        <v>51</v>
      </c>
      <c r="H270" s="418" t="s">
        <v>248</v>
      </c>
      <c r="I270" s="418"/>
      <c r="J270" s="418"/>
      <c r="K270" s="227" t="s">
        <v>939</v>
      </c>
      <c r="L270" s="227" t="s">
        <v>940</v>
      </c>
      <c r="M270" s="227">
        <v>1</v>
      </c>
      <c r="N270" s="227" t="s">
        <v>788</v>
      </c>
      <c r="O270" s="227" t="s">
        <v>941</v>
      </c>
      <c r="P270" s="693">
        <v>1581</v>
      </c>
      <c r="Q270" s="224"/>
      <c r="R270" s="548"/>
      <c r="S270" s="225"/>
      <c r="T270" s="224"/>
      <c r="U270" s="548"/>
      <c r="V270" s="225"/>
    </row>
    <row r="271" spans="1:22" s="297" customFormat="1" ht="89.25">
      <c r="A271" s="473" t="s">
        <v>1228</v>
      </c>
      <c r="B271" s="227" t="s">
        <v>1238</v>
      </c>
      <c r="C271" s="417" t="s">
        <v>1212</v>
      </c>
      <c r="D271" s="690" t="s">
        <v>1213</v>
      </c>
      <c r="E271" s="418" t="s">
        <v>283</v>
      </c>
      <c r="F271" s="418" t="s">
        <v>355</v>
      </c>
      <c r="G271" s="433" t="s">
        <v>51</v>
      </c>
      <c r="H271" s="418" t="s">
        <v>248</v>
      </c>
      <c r="I271" s="418"/>
      <c r="J271" s="418"/>
      <c r="K271" s="227" t="s">
        <v>939</v>
      </c>
      <c r="L271" s="227" t="s">
        <v>940</v>
      </c>
      <c r="M271" s="227">
        <v>1</v>
      </c>
      <c r="N271" s="227" t="s">
        <v>788</v>
      </c>
      <c r="O271" s="227" t="s">
        <v>941</v>
      </c>
      <c r="P271" s="693">
        <v>1933</v>
      </c>
      <c r="Q271" s="224"/>
      <c r="R271" s="548"/>
      <c r="S271" s="225"/>
      <c r="T271" s="224"/>
      <c r="U271" s="548"/>
      <c r="V271" s="225"/>
    </row>
    <row r="272" spans="1:22" ht="17.25" customHeight="1">
      <c r="A272" s="296" t="s">
        <v>217</v>
      </c>
      <c r="B272" s="752" t="s">
        <v>215</v>
      </c>
      <c r="C272" s="753"/>
      <c r="D272" s="753"/>
      <c r="E272" s="753"/>
      <c r="F272" s="753"/>
      <c r="G272" s="753"/>
      <c r="H272" s="753"/>
      <c r="I272" s="753"/>
      <c r="J272" s="754"/>
      <c r="K272" s="327"/>
      <c r="L272" s="545"/>
      <c r="M272" s="328"/>
      <c r="N272" s="327"/>
      <c r="O272" s="545"/>
      <c r="P272" s="328"/>
      <c r="Q272" s="327"/>
      <c r="R272" s="545"/>
      <c r="S272" s="328"/>
      <c r="T272" s="327"/>
      <c r="U272" s="545"/>
      <c r="V272" s="328"/>
    </row>
    <row r="273" spans="1:22" ht="17.25" customHeight="1">
      <c r="A273" s="298" t="s">
        <v>222</v>
      </c>
      <c r="B273" s="749" t="s">
        <v>218</v>
      </c>
      <c r="C273" s="750"/>
      <c r="D273" s="750"/>
      <c r="E273" s="750"/>
      <c r="F273" s="750"/>
      <c r="G273" s="750"/>
      <c r="H273" s="750"/>
      <c r="I273" s="750"/>
      <c r="J273" s="751"/>
      <c r="K273" s="343"/>
      <c r="L273" s="546"/>
      <c r="M273" s="344"/>
      <c r="N273" s="343"/>
      <c r="O273" s="546"/>
      <c r="P273" s="344"/>
      <c r="Q273" s="343"/>
      <c r="R273" s="546"/>
      <c r="S273" s="344"/>
      <c r="T273" s="343"/>
      <c r="U273" s="546"/>
      <c r="V273" s="344"/>
    </row>
    <row r="274" spans="1:22" ht="17.25" customHeight="1">
      <c r="A274" s="299" t="s">
        <v>224</v>
      </c>
      <c r="B274" s="743" t="s">
        <v>220</v>
      </c>
      <c r="C274" s="744"/>
      <c r="D274" s="744"/>
      <c r="E274" s="744"/>
      <c r="F274" s="744"/>
      <c r="G274" s="744"/>
      <c r="H274" s="744"/>
      <c r="I274" s="744"/>
      <c r="J274" s="745"/>
      <c r="K274" s="329"/>
      <c r="L274" s="547"/>
      <c r="M274" s="330"/>
      <c r="N274" s="329"/>
      <c r="O274" s="547"/>
      <c r="P274" s="330"/>
      <c r="Q274" s="329"/>
      <c r="R274" s="547"/>
      <c r="S274" s="330"/>
      <c r="T274" s="329"/>
      <c r="U274" s="547"/>
      <c r="V274" s="330"/>
    </row>
    <row r="275" spans="1:22" s="297" customFormat="1" ht="130.5" customHeight="1">
      <c r="A275" s="354" t="s">
        <v>567</v>
      </c>
      <c r="B275" s="610" t="s">
        <v>1165</v>
      </c>
      <c r="C275" s="355" t="s">
        <v>900</v>
      </c>
      <c r="D275" s="196" t="s">
        <v>293</v>
      </c>
      <c r="E275" s="196" t="s">
        <v>267</v>
      </c>
      <c r="F275" s="196" t="s">
        <v>375</v>
      </c>
      <c r="G275" s="196" t="s">
        <v>901</v>
      </c>
      <c r="H275" s="196" t="s">
        <v>248</v>
      </c>
      <c r="I275" s="196"/>
      <c r="J275" s="273"/>
      <c r="K275" s="352" t="s">
        <v>902</v>
      </c>
      <c r="L275" s="548" t="s">
        <v>596</v>
      </c>
      <c r="M275" s="37">
        <v>2</v>
      </c>
      <c r="N275" s="38" t="s">
        <v>903</v>
      </c>
      <c r="O275" s="548" t="s">
        <v>597</v>
      </c>
      <c r="P275" s="37">
        <v>40</v>
      </c>
      <c r="Q275" s="38"/>
      <c r="R275" s="548"/>
      <c r="S275" s="312"/>
      <c r="T275" s="224"/>
      <c r="U275" s="548"/>
      <c r="V275" s="225"/>
    </row>
    <row r="276" spans="1:22" s="297" customFormat="1" ht="168">
      <c r="A276" s="54" t="s">
        <v>568</v>
      </c>
      <c r="B276" s="25" t="s">
        <v>1166</v>
      </c>
      <c r="C276" s="284" t="s">
        <v>904</v>
      </c>
      <c r="D276" s="25" t="s">
        <v>356</v>
      </c>
      <c r="E276" s="196" t="s">
        <v>267</v>
      </c>
      <c r="F276" s="285" t="s">
        <v>355</v>
      </c>
      <c r="G276" s="196" t="s">
        <v>905</v>
      </c>
      <c r="H276" s="285" t="s">
        <v>248</v>
      </c>
      <c r="I276" s="285"/>
      <c r="J276" s="325"/>
      <c r="K276" s="352" t="s">
        <v>902</v>
      </c>
      <c r="L276" s="548" t="s">
        <v>596</v>
      </c>
      <c r="M276" s="37">
        <v>2</v>
      </c>
      <c r="N276" s="38" t="s">
        <v>903</v>
      </c>
      <c r="O276" s="548" t="s">
        <v>597</v>
      </c>
      <c r="P276" s="37">
        <v>50</v>
      </c>
      <c r="Q276" s="38" t="s">
        <v>906</v>
      </c>
      <c r="R276" s="548" t="s">
        <v>907</v>
      </c>
      <c r="S276" s="312">
        <v>1</v>
      </c>
      <c r="T276" s="224"/>
      <c r="U276" s="548"/>
      <c r="V276" s="225"/>
    </row>
    <row r="277" spans="1:22" s="297" customFormat="1" ht="168">
      <c r="A277" s="354" t="s">
        <v>569</v>
      </c>
      <c r="B277" s="25" t="s">
        <v>1167</v>
      </c>
      <c r="C277" s="356" t="s">
        <v>908</v>
      </c>
      <c r="D277" s="25" t="s">
        <v>356</v>
      </c>
      <c r="E277" s="196" t="s">
        <v>267</v>
      </c>
      <c r="F277" s="285" t="s">
        <v>355</v>
      </c>
      <c r="G277" s="196" t="s">
        <v>905</v>
      </c>
      <c r="H277" s="285" t="s">
        <v>248</v>
      </c>
      <c r="I277" s="326"/>
      <c r="J277" s="325"/>
      <c r="K277" s="38" t="s">
        <v>902</v>
      </c>
      <c r="L277" s="548" t="s">
        <v>596</v>
      </c>
      <c r="M277" s="37">
        <v>2</v>
      </c>
      <c r="N277" s="38" t="s">
        <v>903</v>
      </c>
      <c r="O277" s="548" t="s">
        <v>597</v>
      </c>
      <c r="P277" s="37">
        <v>10</v>
      </c>
      <c r="Q277" s="352"/>
      <c r="R277" s="548"/>
      <c r="S277" s="312"/>
      <c r="T277" s="224"/>
      <c r="U277" s="548"/>
      <c r="V277" s="225"/>
    </row>
    <row r="278" spans="1:22" s="297" customFormat="1" ht="168">
      <c r="A278" s="54" t="s">
        <v>909</v>
      </c>
      <c r="B278" s="25" t="s">
        <v>1168</v>
      </c>
      <c r="C278" s="284" t="s">
        <v>910</v>
      </c>
      <c r="D278" s="25" t="s">
        <v>356</v>
      </c>
      <c r="E278" s="196" t="s">
        <v>267</v>
      </c>
      <c r="F278" s="285" t="s">
        <v>355</v>
      </c>
      <c r="G278" s="196" t="s">
        <v>905</v>
      </c>
      <c r="H278" s="285" t="s">
        <v>248</v>
      </c>
      <c r="I278" s="326"/>
      <c r="J278" s="325"/>
      <c r="K278" s="38" t="s">
        <v>902</v>
      </c>
      <c r="L278" s="548" t="s">
        <v>596</v>
      </c>
      <c r="M278" s="37">
        <v>2</v>
      </c>
      <c r="N278" s="38" t="s">
        <v>903</v>
      </c>
      <c r="O278" s="548" t="s">
        <v>597</v>
      </c>
      <c r="P278" s="37">
        <v>20</v>
      </c>
      <c r="Q278" s="36"/>
      <c r="R278" s="561"/>
      <c r="S278" s="353"/>
      <c r="T278" s="224"/>
      <c r="U278" s="548"/>
      <c r="V278" s="225"/>
    </row>
    <row r="279" spans="1:22" ht="31.5" customHeight="1">
      <c r="A279" s="299" t="s">
        <v>225</v>
      </c>
      <c r="B279" s="746" t="s">
        <v>221</v>
      </c>
      <c r="C279" s="747"/>
      <c r="D279" s="747"/>
      <c r="E279" s="747"/>
      <c r="F279" s="747"/>
      <c r="G279" s="747"/>
      <c r="H279" s="747"/>
      <c r="I279" s="747"/>
      <c r="J279" s="748"/>
      <c r="K279" s="329"/>
      <c r="L279" s="547"/>
      <c r="M279" s="330"/>
      <c r="N279" s="329"/>
      <c r="O279" s="547"/>
      <c r="P279" s="330"/>
      <c r="Q279" s="329"/>
      <c r="R279" s="547"/>
      <c r="S279" s="330"/>
      <c r="T279" s="329"/>
      <c r="U279" s="547"/>
      <c r="V279" s="330"/>
    </row>
    <row r="280" spans="1:22" ht="9.75" customHeight="1">
      <c r="A280" s="309"/>
      <c r="B280" s="524"/>
      <c r="C280" s="316"/>
      <c r="D280" s="23"/>
      <c r="E280" s="23"/>
      <c r="F280" s="23"/>
      <c r="G280" s="23"/>
      <c r="H280" s="23"/>
      <c r="I280" s="23"/>
      <c r="J280" s="315"/>
      <c r="K280" s="331"/>
      <c r="L280" s="552"/>
      <c r="M280" s="332"/>
      <c r="N280" s="331"/>
      <c r="O280" s="552"/>
      <c r="P280" s="332"/>
      <c r="Q280" s="331"/>
      <c r="R280" s="552"/>
      <c r="S280" s="332"/>
      <c r="T280" s="331"/>
      <c r="U280" s="552"/>
      <c r="V280" s="332"/>
    </row>
    <row r="281" spans="1:22" ht="17.25" customHeight="1">
      <c r="A281" s="298" t="s">
        <v>223</v>
      </c>
      <c r="B281" s="749" t="s">
        <v>219</v>
      </c>
      <c r="C281" s="750"/>
      <c r="D281" s="750"/>
      <c r="E281" s="750"/>
      <c r="F281" s="750"/>
      <c r="G281" s="750"/>
      <c r="H281" s="750"/>
      <c r="I281" s="750"/>
      <c r="J281" s="751"/>
      <c r="K281" s="343"/>
      <c r="L281" s="546"/>
      <c r="M281" s="344"/>
      <c r="N281" s="343"/>
      <c r="O281" s="546"/>
      <c r="P281" s="344"/>
      <c r="Q281" s="343"/>
      <c r="R281" s="546"/>
      <c r="S281" s="344"/>
      <c r="T281" s="343"/>
      <c r="U281" s="546"/>
      <c r="V281" s="344"/>
    </row>
    <row r="282" spans="1:22" ht="17.25" customHeight="1">
      <c r="A282" s="299" t="s">
        <v>227</v>
      </c>
      <c r="B282" s="743" t="s">
        <v>226</v>
      </c>
      <c r="C282" s="744"/>
      <c r="D282" s="744"/>
      <c r="E282" s="744"/>
      <c r="F282" s="744"/>
      <c r="G282" s="744"/>
      <c r="H282" s="744"/>
      <c r="I282" s="744"/>
      <c r="J282" s="745"/>
      <c r="K282" s="329"/>
      <c r="L282" s="547"/>
      <c r="M282" s="330"/>
      <c r="N282" s="329"/>
      <c r="O282" s="547"/>
      <c r="P282" s="330"/>
      <c r="Q282" s="329"/>
      <c r="R282" s="547"/>
      <c r="S282" s="330"/>
      <c r="T282" s="329"/>
      <c r="U282" s="547"/>
      <c r="V282" s="330"/>
    </row>
    <row r="283" spans="1:22" ht="17.25" customHeight="1">
      <c r="A283" s="309"/>
      <c r="B283" s="524"/>
      <c r="C283" s="316"/>
      <c r="D283" s="23"/>
      <c r="E283" s="23"/>
      <c r="F283" s="23"/>
      <c r="G283" s="23"/>
      <c r="H283" s="23"/>
      <c r="I283" s="23"/>
      <c r="J283" s="315"/>
      <c r="K283" s="331"/>
      <c r="L283" s="552"/>
      <c r="M283" s="332"/>
      <c r="N283" s="331"/>
      <c r="O283" s="552"/>
      <c r="P283" s="332"/>
      <c r="Q283" s="331"/>
      <c r="R283" s="552"/>
      <c r="S283" s="332"/>
      <c r="T283" s="331"/>
      <c r="U283" s="552"/>
      <c r="V283" s="332"/>
    </row>
    <row r="284" spans="1:22" ht="17.25" customHeight="1">
      <c r="A284" s="296" t="s">
        <v>228</v>
      </c>
      <c r="B284" s="752" t="s">
        <v>240</v>
      </c>
      <c r="C284" s="753"/>
      <c r="D284" s="753"/>
      <c r="E284" s="753"/>
      <c r="F284" s="753"/>
      <c r="G284" s="753"/>
      <c r="H284" s="753"/>
      <c r="I284" s="753"/>
      <c r="J284" s="754"/>
      <c r="K284" s="327"/>
      <c r="L284" s="545"/>
      <c r="M284" s="328"/>
      <c r="N284" s="327"/>
      <c r="O284" s="545"/>
      <c r="P284" s="328"/>
      <c r="Q284" s="327"/>
      <c r="R284" s="545"/>
      <c r="S284" s="328"/>
      <c r="T284" s="327"/>
      <c r="U284" s="545"/>
      <c r="V284" s="328"/>
    </row>
    <row r="285" spans="1:22" ht="17.25" customHeight="1">
      <c r="A285" s="298" t="s">
        <v>230</v>
      </c>
      <c r="B285" s="749" t="s">
        <v>229</v>
      </c>
      <c r="C285" s="750"/>
      <c r="D285" s="750"/>
      <c r="E285" s="750"/>
      <c r="F285" s="750"/>
      <c r="G285" s="750"/>
      <c r="H285" s="750"/>
      <c r="I285" s="750"/>
      <c r="J285" s="751"/>
      <c r="K285" s="343"/>
      <c r="L285" s="546"/>
      <c r="M285" s="344"/>
      <c r="N285" s="343"/>
      <c r="O285" s="546"/>
      <c r="P285" s="344"/>
      <c r="Q285" s="343"/>
      <c r="R285" s="546"/>
      <c r="S285" s="344"/>
      <c r="T285" s="343"/>
      <c r="U285" s="546"/>
      <c r="V285" s="344"/>
    </row>
    <row r="286" spans="1:22" ht="17.25" customHeight="1">
      <c r="A286" s="299" t="s">
        <v>242</v>
      </c>
      <c r="B286" s="743" t="s">
        <v>231</v>
      </c>
      <c r="C286" s="744"/>
      <c r="D286" s="744"/>
      <c r="E286" s="744"/>
      <c r="F286" s="744"/>
      <c r="G286" s="744"/>
      <c r="H286" s="744"/>
      <c r="I286" s="744"/>
      <c r="J286" s="745"/>
      <c r="K286" s="329"/>
      <c r="L286" s="547"/>
      <c r="M286" s="330"/>
      <c r="N286" s="329"/>
      <c r="O286" s="547"/>
      <c r="P286" s="330"/>
      <c r="Q286" s="329"/>
      <c r="R286" s="547"/>
      <c r="S286" s="330"/>
      <c r="T286" s="329"/>
      <c r="U286" s="547"/>
      <c r="V286" s="330"/>
    </row>
    <row r="287" spans="1:22" s="297" customFormat="1" ht="146.25" customHeight="1">
      <c r="A287" s="54" t="s">
        <v>570</v>
      </c>
      <c r="B287" s="606" t="s">
        <v>1169</v>
      </c>
      <c r="C287" s="195" t="s">
        <v>911</v>
      </c>
      <c r="D287" s="196" t="s">
        <v>246</v>
      </c>
      <c r="E287" s="196" t="s">
        <v>267</v>
      </c>
      <c r="F287" s="196" t="s">
        <v>378</v>
      </c>
      <c r="G287" s="196" t="s">
        <v>901</v>
      </c>
      <c r="H287" s="196" t="s">
        <v>248</v>
      </c>
      <c r="I287" s="196"/>
      <c r="J287" s="176"/>
      <c r="K287" s="36" t="s">
        <v>902</v>
      </c>
      <c r="L287" s="548" t="s">
        <v>596</v>
      </c>
      <c r="M287" s="37">
        <v>1</v>
      </c>
      <c r="N287" s="38" t="s">
        <v>903</v>
      </c>
      <c r="O287" s="548" t="s">
        <v>597</v>
      </c>
      <c r="P287" s="37">
        <v>15</v>
      </c>
      <c r="Q287" s="224"/>
      <c r="R287" s="548"/>
      <c r="S287" s="225"/>
      <c r="T287" s="224"/>
      <c r="U287" s="548"/>
      <c r="V287" s="225"/>
    </row>
    <row r="288" spans="1:22" ht="19.5" customHeight="1">
      <c r="A288" s="298" t="s">
        <v>233</v>
      </c>
      <c r="B288" s="749" t="s">
        <v>232</v>
      </c>
      <c r="C288" s="750"/>
      <c r="D288" s="750"/>
      <c r="E288" s="750"/>
      <c r="F288" s="750"/>
      <c r="G288" s="750"/>
      <c r="H288" s="750"/>
      <c r="I288" s="750"/>
      <c r="J288" s="751"/>
      <c r="K288" s="343"/>
      <c r="L288" s="546"/>
      <c r="M288" s="344"/>
      <c r="N288" s="343"/>
      <c r="O288" s="546"/>
      <c r="P288" s="344"/>
      <c r="Q288" s="343"/>
      <c r="R288" s="546"/>
      <c r="S288" s="344"/>
      <c r="T288" s="343"/>
      <c r="U288" s="546"/>
      <c r="V288" s="344"/>
    </row>
    <row r="289" spans="1:22" ht="19.5" customHeight="1">
      <c r="A289" s="299" t="s">
        <v>234</v>
      </c>
      <c r="B289" s="743" t="s">
        <v>236</v>
      </c>
      <c r="C289" s="744"/>
      <c r="D289" s="744"/>
      <c r="E289" s="744"/>
      <c r="F289" s="744"/>
      <c r="G289" s="744"/>
      <c r="H289" s="744"/>
      <c r="I289" s="744"/>
      <c r="J289" s="745"/>
      <c r="K289" s="329"/>
      <c r="L289" s="547"/>
      <c r="M289" s="330"/>
      <c r="N289" s="329"/>
      <c r="O289" s="547"/>
      <c r="P289" s="330"/>
      <c r="Q289" s="329"/>
      <c r="R289" s="547"/>
      <c r="S289" s="330"/>
      <c r="T289" s="329"/>
      <c r="U289" s="547"/>
      <c r="V289" s="330"/>
    </row>
    <row r="290" spans="1:22" ht="20.25" customHeight="1">
      <c r="A290" s="309"/>
      <c r="B290" s="568"/>
      <c r="C290" s="569"/>
      <c r="D290" s="569"/>
      <c r="E290" s="569"/>
      <c r="F290" s="569"/>
      <c r="G290" s="569"/>
      <c r="H290" s="569"/>
      <c r="I290" s="569"/>
      <c r="J290" s="570"/>
      <c r="K290" s="331"/>
      <c r="L290" s="552"/>
      <c r="M290" s="332"/>
      <c r="N290" s="331"/>
      <c r="O290" s="552"/>
      <c r="P290" s="332"/>
      <c r="Q290" s="331"/>
      <c r="R290" s="552"/>
      <c r="S290" s="332"/>
      <c r="T290" s="331"/>
      <c r="U290" s="552"/>
      <c r="V290" s="332"/>
    </row>
    <row r="291" spans="1:22" ht="18.75" customHeight="1">
      <c r="A291" s="298" t="s">
        <v>235</v>
      </c>
      <c r="B291" s="749" t="s">
        <v>237</v>
      </c>
      <c r="C291" s="750"/>
      <c r="D291" s="750"/>
      <c r="E291" s="750"/>
      <c r="F291" s="750"/>
      <c r="G291" s="750"/>
      <c r="H291" s="750"/>
      <c r="I291" s="750"/>
      <c r="J291" s="751"/>
      <c r="K291" s="343"/>
      <c r="L291" s="546"/>
      <c r="M291" s="344"/>
      <c r="N291" s="343"/>
      <c r="O291" s="546"/>
      <c r="P291" s="344"/>
      <c r="Q291" s="343"/>
      <c r="R291" s="546"/>
      <c r="S291" s="344"/>
      <c r="T291" s="343"/>
      <c r="U291" s="546"/>
      <c r="V291" s="344"/>
    </row>
    <row r="292" spans="1:22" ht="33" customHeight="1">
      <c r="A292" s="299" t="s">
        <v>239</v>
      </c>
      <c r="B292" s="743" t="s">
        <v>238</v>
      </c>
      <c r="C292" s="744"/>
      <c r="D292" s="744"/>
      <c r="E292" s="744"/>
      <c r="F292" s="744"/>
      <c r="G292" s="744"/>
      <c r="H292" s="744"/>
      <c r="I292" s="744"/>
      <c r="J292" s="745"/>
      <c r="K292" s="329"/>
      <c r="L292" s="547"/>
      <c r="M292" s="330"/>
      <c r="N292" s="329"/>
      <c r="O292" s="547"/>
      <c r="P292" s="330"/>
      <c r="Q292" s="329"/>
      <c r="R292" s="547"/>
      <c r="S292" s="330"/>
      <c r="T292" s="329"/>
      <c r="U292" s="547"/>
      <c r="V292" s="330"/>
    </row>
    <row r="293" spans="1:22" ht="17.25" customHeight="1" thickBot="1">
      <c r="A293" s="333"/>
      <c r="B293" s="525"/>
      <c r="C293" s="334"/>
      <c r="D293" s="335"/>
      <c r="E293" s="335"/>
      <c r="F293" s="335"/>
      <c r="G293" s="335"/>
      <c r="H293" s="335"/>
      <c r="I293" s="335"/>
      <c r="J293" s="336"/>
      <c r="K293" s="337"/>
      <c r="L293" s="557"/>
      <c r="M293" s="338"/>
      <c r="N293" s="337"/>
      <c r="O293" s="557"/>
      <c r="P293" s="338"/>
      <c r="Q293" s="337"/>
      <c r="R293" s="557"/>
      <c r="S293" s="338"/>
      <c r="T293" s="337"/>
      <c r="U293" s="557"/>
      <c r="V293" s="338"/>
    </row>
    <row r="294" spans="1:22" ht="17.25" customHeight="1">
      <c r="A294" s="339"/>
      <c r="B294" s="339"/>
      <c r="C294" s="340"/>
      <c r="D294" s="339"/>
      <c r="E294" s="339"/>
      <c r="F294" s="339"/>
      <c r="G294" s="695"/>
      <c r="H294" s="339"/>
      <c r="I294" s="339"/>
      <c r="J294" s="339"/>
      <c r="K294" s="341"/>
      <c r="L294" s="558"/>
      <c r="M294" s="341"/>
      <c r="N294" s="341"/>
      <c r="O294" s="558"/>
      <c r="P294" s="341"/>
      <c r="Q294" s="341"/>
      <c r="R294" s="558"/>
      <c r="S294" s="341"/>
      <c r="T294" s="341"/>
      <c r="U294" s="558"/>
      <c r="V294" s="341"/>
    </row>
    <row r="295" spans="1:14" ht="12.75">
      <c r="A295" s="767" t="s">
        <v>1174</v>
      </c>
      <c r="B295" s="767"/>
      <c r="C295" s="767"/>
      <c r="D295" s="767"/>
      <c r="E295" s="767"/>
      <c r="F295" s="767"/>
      <c r="G295" s="767"/>
      <c r="H295" s="767"/>
      <c r="I295" s="767"/>
      <c r="J295" s="767"/>
      <c r="K295" s="767"/>
      <c r="L295" s="767"/>
      <c r="M295" s="767"/>
      <c r="N295" s="767"/>
    </row>
    <row r="296" ht="12.75"/>
    <row r="297" spans="8:14" ht="12.75">
      <c r="H297" s="342"/>
      <c r="I297" s="342"/>
      <c r="J297" s="342"/>
      <c r="K297" s="342"/>
      <c r="L297" s="559"/>
      <c r="M297" s="342"/>
      <c r="N297" s="342"/>
    </row>
  </sheetData>
  <sheetProtection/>
  <mergeCells count="68">
    <mergeCell ref="A2:V2"/>
    <mergeCell ref="A4:G4"/>
    <mergeCell ref="A1:G1"/>
    <mergeCell ref="A6:J6"/>
    <mergeCell ref="K6:V6"/>
    <mergeCell ref="A295:N295"/>
    <mergeCell ref="B9:J9"/>
    <mergeCell ref="B10:J10"/>
    <mergeCell ref="B11:J11"/>
    <mergeCell ref="B19:J19"/>
    <mergeCell ref="B25:J25"/>
    <mergeCell ref="B41:J41"/>
    <mergeCell ref="B42:J42"/>
    <mergeCell ref="B44:J44"/>
    <mergeCell ref="B45:J45"/>
    <mergeCell ref="B59:J59"/>
    <mergeCell ref="B60:J60"/>
    <mergeCell ref="B62:J62"/>
    <mergeCell ref="B64:J64"/>
    <mergeCell ref="B66:J66"/>
    <mergeCell ref="B68:J68"/>
    <mergeCell ref="B70:J70"/>
    <mergeCell ref="B71:J71"/>
    <mergeCell ref="B87:J87"/>
    <mergeCell ref="B88:J88"/>
    <mergeCell ref="B89:J89"/>
    <mergeCell ref="B102:J102"/>
    <mergeCell ref="B112:J112"/>
    <mergeCell ref="B113:J113"/>
    <mergeCell ref="B146:J146"/>
    <mergeCell ref="B157:J157"/>
    <mergeCell ref="B158:J158"/>
    <mergeCell ref="B159:J159"/>
    <mergeCell ref="B175:J175"/>
    <mergeCell ref="B184:J184"/>
    <mergeCell ref="B185:J185"/>
    <mergeCell ref="B186:J186"/>
    <mergeCell ref="B191:J191"/>
    <mergeCell ref="B192:J192"/>
    <mergeCell ref="B194:J194"/>
    <mergeCell ref="B195:J195"/>
    <mergeCell ref="B196:J196"/>
    <mergeCell ref="B198:J198"/>
    <mergeCell ref="B200:J200"/>
    <mergeCell ref="B208:J208"/>
    <mergeCell ref="B217:J217"/>
    <mergeCell ref="B219:J219"/>
    <mergeCell ref="B225:J225"/>
    <mergeCell ref="B227:J227"/>
    <mergeCell ref="B229:J229"/>
    <mergeCell ref="B230:J230"/>
    <mergeCell ref="B285:J285"/>
    <mergeCell ref="B232:J232"/>
    <mergeCell ref="B233:J233"/>
    <mergeCell ref="B239:J239"/>
    <mergeCell ref="B247:J247"/>
    <mergeCell ref="B272:J272"/>
    <mergeCell ref="B273:J273"/>
    <mergeCell ref="B286:J286"/>
    <mergeCell ref="B288:J288"/>
    <mergeCell ref="B289:J289"/>
    <mergeCell ref="B291:J291"/>
    <mergeCell ref="B292:J292"/>
    <mergeCell ref="B274:J274"/>
    <mergeCell ref="B279:J279"/>
    <mergeCell ref="B281:J281"/>
    <mergeCell ref="B282:J282"/>
    <mergeCell ref="B284:J284"/>
  </mergeCells>
  <conditionalFormatting sqref="C65 C197 C207 C201:C205 C47:C54 C57:C58 C81 C83 C187:C189 C209:C214 C216 C220:C222 C72:C73 C75:C79 C90:C92 C147:C148 C94:C101">
    <cfRule type="containsText" priority="466" dxfId="588" operator="containsText" text="Priemonė">
      <formula>NOT(ISERROR(SEARCH("Priemonė",C47)))</formula>
    </cfRule>
    <cfRule type="containsText" priority="467" dxfId="589" operator="containsText" text="Uždavinys">
      <formula>NOT(ISERROR(SEARCH("Uždavinys",C47)))</formula>
    </cfRule>
    <cfRule type="containsText" priority="468" dxfId="590" operator="containsText" text="Tikslas">
      <formula>NOT(ISERROR(SEARCH("Tikslas",C47)))</formula>
    </cfRule>
  </conditionalFormatting>
  <conditionalFormatting sqref="C55 F12 C12:D12">
    <cfRule type="expression" priority="463" dxfId="591" stopIfTrue="1">
      <formula>NOT(ISERROR(SEARCH("Priemonė",C12)))</formula>
    </cfRule>
    <cfRule type="expression" priority="464" dxfId="592" stopIfTrue="1">
      <formula>NOT(ISERROR(SEARCH("Uždavinys",C12)))</formula>
    </cfRule>
    <cfRule type="expression" priority="465" dxfId="593" stopIfTrue="1">
      <formula>NOT(ISERROR(SEARCH("Tikslas",C12)))</formula>
    </cfRule>
  </conditionalFormatting>
  <conditionalFormatting sqref="C206 C56">
    <cfRule type="expression" priority="460" dxfId="591" stopIfTrue="1">
      <formula>NOT(ISERROR(SEARCH("Priemonė",C56)))</formula>
    </cfRule>
    <cfRule type="expression" priority="461" dxfId="592" stopIfTrue="1">
      <formula>NOT(ISERROR(SEARCH("Uždavinys",C56)))</formula>
    </cfRule>
    <cfRule type="expression" priority="462" dxfId="593" stopIfTrue="1">
      <formula>NOT(ISERROR(SEARCH("Tikslas",C56)))</formula>
    </cfRule>
  </conditionalFormatting>
  <conditionalFormatting sqref="C82">
    <cfRule type="expression" priority="457" dxfId="591" stopIfTrue="1">
      <formula>NOT(ISERROR(SEARCH("Priemonė",C82)))</formula>
    </cfRule>
    <cfRule type="expression" priority="458" dxfId="592" stopIfTrue="1">
      <formula>NOT(ISERROR(SEARCH("Uždavinys",C82)))</formula>
    </cfRule>
    <cfRule type="expression" priority="459" dxfId="593" stopIfTrue="1">
      <formula>NOT(ISERROR(SEARCH("Tikslas",C82)))</formula>
    </cfRule>
  </conditionalFormatting>
  <conditionalFormatting sqref="D15 F15">
    <cfRule type="expression" priority="451" dxfId="591" stopIfTrue="1">
      <formula>NOT(ISERROR(SEARCH("Priemonė",'3 lentele'!#REF!)))</formula>
    </cfRule>
    <cfRule type="expression" priority="452" dxfId="592" stopIfTrue="1">
      <formula>NOT(ISERROR(SEARCH("Uždavinys",'3 lentele'!#REF!)))</formula>
    </cfRule>
    <cfRule type="expression" priority="453" dxfId="593" stopIfTrue="1">
      <formula>NOT(ISERROR(SEARCH("Tikslas",'3 lentele'!#REF!)))</formula>
    </cfRule>
  </conditionalFormatting>
  <conditionalFormatting sqref="C20:C21">
    <cfRule type="containsText" priority="448" dxfId="588" operator="containsText" text="Priemonė">
      <formula>NOT(ISERROR(SEARCH("Priemonė",'3 lentele'!#REF!)))</formula>
    </cfRule>
    <cfRule type="containsText" priority="449" dxfId="589" operator="containsText" text="Uždavinys">
      <formula>NOT(ISERROR(SEARCH("Uždavinys",'3 lentele'!#REF!)))</formula>
    </cfRule>
    <cfRule type="containsText" priority="450" dxfId="590" operator="containsText" text="Tikslas">
      <formula>NOT(ISERROR(SEARCH("Tikslas",'3 lentele'!#REF!)))</formula>
    </cfRule>
  </conditionalFormatting>
  <conditionalFormatting sqref="C190">
    <cfRule type="containsText" priority="442" dxfId="588" operator="containsText" text="Priemonė">
      <formula>NOT(ISERROR(SEARCH("Priemonė",'3 lentele'!#REF!)))</formula>
    </cfRule>
    <cfRule type="containsText" priority="443" dxfId="589" operator="containsText" text="Uždavinys">
      <formula>NOT(ISERROR(SEARCH("Uždavinys",'3 lentele'!#REF!)))</formula>
    </cfRule>
    <cfRule type="containsText" priority="444" dxfId="590" operator="containsText" text="Tikslas">
      <formula>NOT(ISERROR(SEARCH("Tikslas",'3 lentele'!#REF!)))</formula>
    </cfRule>
  </conditionalFormatting>
  <conditionalFormatting sqref="C223">
    <cfRule type="expression" priority="436" dxfId="591" stopIfTrue="1">
      <formula>NOT(ISERROR(SEARCH("Priemonė",'3 lentele'!#REF!)))</formula>
    </cfRule>
    <cfRule type="expression" priority="437" dxfId="592" stopIfTrue="1">
      <formula>NOT(ISERROR(SEARCH("Uždavinys",'3 lentele'!#REF!)))</formula>
    </cfRule>
    <cfRule type="expression" priority="438" dxfId="593" stopIfTrue="1">
      <formula>NOT(ISERROR(SEARCH("Tikslas",'3 lentele'!#REF!)))</formula>
    </cfRule>
  </conditionalFormatting>
  <conditionalFormatting sqref="D17 F17">
    <cfRule type="expression" priority="433" dxfId="591" stopIfTrue="1">
      <formula>NOT(ISERROR(SEARCH("Priemonė",'3 lentele'!#REF!)))</formula>
    </cfRule>
    <cfRule type="expression" priority="434" dxfId="592" stopIfTrue="1">
      <formula>NOT(ISERROR(SEARCH("Uždavinys",'3 lentele'!#REF!)))</formula>
    </cfRule>
    <cfRule type="expression" priority="435" dxfId="593" stopIfTrue="1">
      <formula>NOT(ISERROR(SEARCH("Tikslas",'3 lentele'!#REF!)))</formula>
    </cfRule>
  </conditionalFormatting>
  <conditionalFormatting sqref="C103:C110">
    <cfRule type="containsText" priority="430" dxfId="588" operator="containsText" text="Priemonė">
      <formula>NOT(ISERROR(SEARCH("Priemonė",C103)))</formula>
    </cfRule>
    <cfRule type="containsText" priority="431" dxfId="589" operator="containsText" text="Uždavinys">
      <formula>NOT(ISERROR(SEARCH("Uždavinys",C103)))</formula>
    </cfRule>
    <cfRule type="containsText" priority="432" dxfId="590" operator="containsText" text="Tikslas">
      <formula>NOT(ISERROR(SEARCH("Tikslas",C103)))</formula>
    </cfRule>
  </conditionalFormatting>
  <conditionalFormatting sqref="C224">
    <cfRule type="expression" priority="421" dxfId="591" stopIfTrue="1">
      <formula>NOT(ISERROR(SEARCH("Priemonė",'3 lentele'!#REF!)))</formula>
    </cfRule>
    <cfRule type="expression" priority="422" dxfId="592" stopIfTrue="1">
      <formula>NOT(ISERROR(SEARCH("Uždavinys",'3 lentele'!#REF!)))</formula>
    </cfRule>
    <cfRule type="expression" priority="423" dxfId="593" stopIfTrue="1">
      <formula>NOT(ISERROR(SEARCH("Tikslas",'3 lentele'!#REF!)))</formula>
    </cfRule>
  </conditionalFormatting>
  <conditionalFormatting sqref="C177">
    <cfRule type="containsText" priority="370" dxfId="588" operator="containsText" text="Priemonė">
      <formula>NOT(ISERROR(SEARCH("Priemonė",C177)))</formula>
    </cfRule>
    <cfRule type="containsText" priority="371" dxfId="589" operator="containsText" text="Uždavinys">
      <formula>NOT(ISERROR(SEARCH("Uždavinys",C177)))</formula>
    </cfRule>
    <cfRule type="containsText" priority="372" dxfId="590" operator="containsText" text="Tikslas">
      <formula>NOT(ISERROR(SEARCH("Tikslas",C177)))</formula>
    </cfRule>
  </conditionalFormatting>
  <conditionalFormatting sqref="C150:C151">
    <cfRule type="containsText" priority="406" dxfId="588" operator="containsText" text="Priemonė">
      <formula>NOT(ISERROR(SEARCH("Priemonė",C150)))</formula>
    </cfRule>
    <cfRule type="containsText" priority="407" dxfId="589" operator="containsText" text="Uždavinys">
      <formula>NOT(ISERROR(SEARCH("Uždavinys",C150)))</formula>
    </cfRule>
    <cfRule type="containsText" priority="408" dxfId="590" operator="containsText" text="Tikslas">
      <formula>NOT(ISERROR(SEARCH("Tikslas",C150)))</formula>
    </cfRule>
  </conditionalFormatting>
  <conditionalFormatting sqref="C154:C156">
    <cfRule type="containsText" priority="400" dxfId="588" operator="containsText" text="Priemonė">
      <formula>NOT(ISERROR(SEARCH("Priemonė",C154)))</formula>
    </cfRule>
    <cfRule type="containsText" priority="401" dxfId="589" operator="containsText" text="Uždavinys">
      <formula>NOT(ISERROR(SEARCH("Uždavinys",C154)))</formula>
    </cfRule>
    <cfRule type="containsText" priority="402" dxfId="590" operator="containsText" text="Tikslas">
      <formula>NOT(ISERROR(SEARCH("Tikslas",C154)))</formula>
    </cfRule>
  </conditionalFormatting>
  <conditionalFormatting sqref="C176 C179:C180">
    <cfRule type="containsText" priority="373" dxfId="588" operator="containsText" text="Priemonė">
      <formula>NOT(ISERROR(SEARCH("Priemonė",C176)))</formula>
    </cfRule>
    <cfRule type="containsText" priority="374" dxfId="589" operator="containsText" text="Uždavinys">
      <formula>NOT(ISERROR(SEARCH("Uždavinys",C176)))</formula>
    </cfRule>
    <cfRule type="containsText" priority="375" dxfId="590" operator="containsText" text="Tikslas">
      <formula>NOT(ISERROR(SEARCH("Tikslas",C176)))</formula>
    </cfRule>
  </conditionalFormatting>
  <conditionalFormatting sqref="C234">
    <cfRule type="containsText" priority="349" dxfId="588" operator="containsText" text="Priemonė">
      <formula>NOT(ISERROR(SEARCH("Priemonė",C234)))</formula>
    </cfRule>
    <cfRule type="containsText" priority="350" dxfId="589" operator="containsText" text="Uždavinys">
      <formula>NOT(ISERROR(SEARCH("Uždavinys",C234)))</formula>
    </cfRule>
    <cfRule type="containsText" priority="351" dxfId="590" operator="containsText" text="Tikslas">
      <formula>NOT(ISERROR(SEARCH("Tikslas",C234)))</formula>
    </cfRule>
  </conditionalFormatting>
  <conditionalFormatting sqref="C236">
    <cfRule type="containsText" priority="343" dxfId="588" operator="containsText" text="Priemonė">
      <formula>NOT(ISERROR(SEARCH("Priemonė",C236)))</formula>
    </cfRule>
    <cfRule type="containsText" priority="344" dxfId="589" operator="containsText" text="Uždavinys">
      <formula>NOT(ISERROR(SEARCH("Uždavinys",C236)))</formula>
    </cfRule>
    <cfRule type="containsText" priority="345" dxfId="590" operator="containsText" text="Tikslas">
      <formula>NOT(ISERROR(SEARCH("Tikslas",C236)))</formula>
    </cfRule>
  </conditionalFormatting>
  <conditionalFormatting sqref="C181">
    <cfRule type="containsText" priority="367" dxfId="588" operator="containsText" text="Priemonė">
      <formula>NOT(ISERROR(SEARCH("Priemonė",C181)))</formula>
    </cfRule>
    <cfRule type="containsText" priority="368" dxfId="589" operator="containsText" text="Uždavinys">
      <formula>NOT(ISERROR(SEARCH("Uždavinys",C181)))</formula>
    </cfRule>
    <cfRule type="containsText" priority="369" dxfId="590" operator="containsText" text="Tikslas">
      <formula>NOT(ISERROR(SEARCH("Tikslas",C181)))</formula>
    </cfRule>
  </conditionalFormatting>
  <conditionalFormatting sqref="C182">
    <cfRule type="expression" priority="364" dxfId="591" stopIfTrue="1">
      <formula>NOT(ISERROR(SEARCH("Priemonė",C182)))</formula>
    </cfRule>
    <cfRule type="expression" priority="365" dxfId="592" stopIfTrue="1">
      <formula>NOT(ISERROR(SEARCH("Uždavinys",C182)))</formula>
    </cfRule>
    <cfRule type="expression" priority="366" dxfId="593" stopIfTrue="1">
      <formula>NOT(ISERROR(SEARCH("Tikslas",C182)))</formula>
    </cfRule>
  </conditionalFormatting>
  <conditionalFormatting sqref="C183">
    <cfRule type="containsText" priority="361" dxfId="588" operator="containsText" text="Priemonė">
      <formula>NOT(ISERROR(SEARCH("Priemonė",C183)))</formula>
    </cfRule>
    <cfRule type="containsText" priority="362" dxfId="589" operator="containsText" text="Uždavinys">
      <formula>NOT(ISERROR(SEARCH("Uždavinys",C183)))</formula>
    </cfRule>
    <cfRule type="containsText" priority="363" dxfId="590" operator="containsText" text="Tikslas">
      <formula>NOT(ISERROR(SEARCH("Tikslas",C183)))</formula>
    </cfRule>
  </conditionalFormatting>
  <conditionalFormatting sqref="C238">
    <cfRule type="containsText" priority="340" dxfId="588" operator="containsText" text="Priemonė">
      <formula>NOT(ISERROR(SEARCH("Priemonė",C238)))</formula>
    </cfRule>
    <cfRule type="containsText" priority="341" dxfId="589" operator="containsText" text="Uždavinys">
      <formula>NOT(ISERROR(SEARCH("Uždavinys",C238)))</formula>
    </cfRule>
    <cfRule type="containsText" priority="342" dxfId="590" operator="containsText" text="Tikslas">
      <formula>NOT(ISERROR(SEARCH("Tikslas",C238)))</formula>
    </cfRule>
  </conditionalFormatting>
  <conditionalFormatting sqref="C235">
    <cfRule type="containsText" priority="346" dxfId="588" operator="containsText" text="Priemonė">
      <formula>NOT(ISERROR(SEARCH("Priemonė",C235)))</formula>
    </cfRule>
    <cfRule type="containsText" priority="347" dxfId="589" operator="containsText" text="Uždavinys">
      <formula>NOT(ISERROR(SEARCH("Uždavinys",C235)))</formula>
    </cfRule>
    <cfRule type="containsText" priority="348" dxfId="590" operator="containsText" text="Tikslas">
      <formula>NOT(ISERROR(SEARCH("Tikslas",C235)))</formula>
    </cfRule>
  </conditionalFormatting>
  <conditionalFormatting sqref="C114:C145">
    <cfRule type="containsText" priority="337" dxfId="588" operator="containsText" text="Priemonė">
      <formula>NOT(ISERROR(SEARCH("Priemonė",C114)))</formula>
    </cfRule>
    <cfRule type="containsText" priority="338" dxfId="589" operator="containsText" text="Uždavinys">
      <formula>NOT(ISERROR(SEARCH("Uždavinys",C114)))</formula>
    </cfRule>
    <cfRule type="containsText" priority="339" dxfId="590" operator="containsText" text="Tikslas">
      <formula>NOT(ISERROR(SEARCH("Tikslas",C114)))</formula>
    </cfRule>
  </conditionalFormatting>
  <conditionalFormatting sqref="C84">
    <cfRule type="containsText" priority="334" dxfId="588" operator="containsText" text="Priemonė">
      <formula>NOT(ISERROR(SEARCH("Priemonė",C84)))</formula>
    </cfRule>
    <cfRule type="containsText" priority="335" dxfId="589" operator="containsText" text="Uždavinys">
      <formula>NOT(ISERROR(SEARCH("Uždavinys",C84)))</formula>
    </cfRule>
    <cfRule type="containsText" priority="336" dxfId="590" operator="containsText" text="Tikslas">
      <formula>NOT(ISERROR(SEARCH("Tikslas",C84)))</formula>
    </cfRule>
  </conditionalFormatting>
  <conditionalFormatting sqref="C93">
    <cfRule type="containsText" priority="331" dxfId="588" operator="containsText" text="Priemonė">
      <formula>NOT(ISERROR(SEARCH("Priemonė",C93)))</formula>
    </cfRule>
    <cfRule type="containsText" priority="332" dxfId="589" operator="containsText" text="Uždavinys">
      <formula>NOT(ISERROR(SEARCH("Uždavinys",C93)))</formula>
    </cfRule>
    <cfRule type="containsText" priority="333" dxfId="590" operator="containsText" text="Tikslas">
      <formula>NOT(ISERROR(SEARCH("Tikslas",C93)))</formula>
    </cfRule>
  </conditionalFormatting>
  <conditionalFormatting sqref="C13">
    <cfRule type="containsText" priority="319" dxfId="588" operator="containsText" text="Priemonė">
      <formula>NOT(ISERROR(SEARCH("Priemonė",'3 lentele'!#REF!)))</formula>
    </cfRule>
    <cfRule type="containsText" priority="320" dxfId="589" operator="containsText" text="Uždavinys">
      <formula>NOT(ISERROR(SEARCH("Uždavinys",'3 lentele'!#REF!)))</formula>
    </cfRule>
    <cfRule type="containsText" priority="321" dxfId="590" operator="containsText" text="Tikslas">
      <formula>NOT(ISERROR(SEARCH("Tikslas",'3 lentele'!#REF!)))</formula>
    </cfRule>
  </conditionalFormatting>
  <conditionalFormatting sqref="C22">
    <cfRule type="containsText" priority="313" dxfId="588" operator="containsText" text="Priemonė">
      <formula>NOT(ISERROR(SEARCH("Priemonė",'3 lentele'!#REF!)))</formula>
    </cfRule>
    <cfRule type="containsText" priority="314" dxfId="589" operator="containsText" text="Uždavinys">
      <formula>NOT(ISERROR(SEARCH("Uždavinys",'3 lentele'!#REF!)))</formula>
    </cfRule>
    <cfRule type="containsText" priority="315" dxfId="590" operator="containsText" text="Tikslas">
      <formula>NOT(ISERROR(SEARCH("Tikslas",'3 lentele'!#REF!)))</formula>
    </cfRule>
  </conditionalFormatting>
  <conditionalFormatting sqref="C23">
    <cfRule type="containsText" priority="310" dxfId="588" operator="containsText" text="Priemonė">
      <formula>NOT(ISERROR(SEARCH("Priemonė",'3 lentele'!#REF!)))</formula>
    </cfRule>
    <cfRule type="containsText" priority="311" dxfId="589" operator="containsText" text="Uždavinys">
      <formula>NOT(ISERROR(SEARCH("Uždavinys",'3 lentele'!#REF!)))</formula>
    </cfRule>
    <cfRule type="containsText" priority="312" dxfId="590" operator="containsText" text="Tikslas">
      <formula>NOT(ISERROR(SEARCH("Tikslas",'3 lentele'!#REF!)))</formula>
    </cfRule>
  </conditionalFormatting>
  <conditionalFormatting sqref="C31">
    <cfRule type="containsText" priority="226" dxfId="588" operator="containsText" text="Priemonė">
      <formula>NOT(ISERROR(SEARCH("Priemonė",'3 lentele'!#REF!)))</formula>
    </cfRule>
    <cfRule type="containsText" priority="227" dxfId="589" operator="containsText" text="Uždavinys">
      <formula>NOT(ISERROR(SEARCH("Uždavinys",'3 lentele'!#REF!)))</formula>
    </cfRule>
    <cfRule type="containsText" priority="228" dxfId="590" operator="containsText" text="Tikslas">
      <formula>NOT(ISERROR(SEARCH("Tikslas",'3 lentele'!#REF!)))</formula>
    </cfRule>
  </conditionalFormatting>
  <conditionalFormatting sqref="C34">
    <cfRule type="containsText" priority="232" dxfId="588" operator="containsText" text="Priemonė">
      <formula>NOT(ISERROR(SEARCH("Priemonė",C34)))</formula>
    </cfRule>
    <cfRule type="containsText" priority="233" dxfId="589" operator="containsText" text="Uždavinys">
      <formula>NOT(ISERROR(SEARCH("Uždavinys",C34)))</formula>
    </cfRule>
    <cfRule type="containsText" priority="234" dxfId="590" operator="containsText" text="Tikslas">
      <formula>NOT(ISERROR(SEARCH("Tikslas",C34)))</formula>
    </cfRule>
  </conditionalFormatting>
  <conditionalFormatting sqref="C38">
    <cfRule type="containsText" priority="238" dxfId="588" operator="containsText" text="Priemonė">
      <formula>NOT(ISERROR(SEARCH("Priemonė",'3 lentele'!#REF!)))</formula>
    </cfRule>
    <cfRule type="containsText" priority="239" dxfId="589" operator="containsText" text="Uždavinys">
      <formula>NOT(ISERROR(SEARCH("Uždavinys",'3 lentele'!#REF!)))</formula>
    </cfRule>
    <cfRule type="containsText" priority="240" dxfId="590" operator="containsText" text="Tikslas">
      <formula>NOT(ISERROR(SEARCH("Tikslas",'3 lentele'!#REF!)))</formula>
    </cfRule>
  </conditionalFormatting>
  <conditionalFormatting sqref="C39">
    <cfRule type="containsText" priority="229" dxfId="588" operator="containsText" text="Priemonė">
      <formula>NOT(ISERROR(SEARCH("Priemonė",C39)))</formula>
    </cfRule>
    <cfRule type="containsText" priority="230" dxfId="589" operator="containsText" text="Uždavinys">
      <formula>NOT(ISERROR(SEARCH("Uždavinys",C39)))</formula>
    </cfRule>
    <cfRule type="containsText" priority="231" dxfId="590" operator="containsText" text="Tikslas">
      <formula>NOT(ISERROR(SEARCH("Tikslas",C39)))</formula>
    </cfRule>
  </conditionalFormatting>
  <conditionalFormatting sqref="C39">
    <cfRule type="expression" priority="271" dxfId="591" stopIfTrue="1">
      <formula>NOT(ISERROR(SEARCH("Priemonė",'3 lentele'!#REF!)))</formula>
    </cfRule>
    <cfRule type="expression" priority="272" dxfId="592" stopIfTrue="1">
      <formula>NOT(ISERROR(SEARCH("Uždavinys",'3 lentele'!#REF!)))</formula>
    </cfRule>
    <cfRule type="expression" priority="273" dxfId="593" stopIfTrue="1">
      <formula>NOT(ISERROR(SEARCH("Tikslas",'3 lentele'!#REF!)))</formula>
    </cfRule>
  </conditionalFormatting>
  <conditionalFormatting sqref="C40">
    <cfRule type="containsText" priority="268" dxfId="588" operator="containsText" text="Priemonė">
      <formula>NOT(ISERROR(SEARCH("Priemonė",'3 lentele'!#REF!)))</formula>
    </cfRule>
    <cfRule type="containsText" priority="269" dxfId="589" operator="containsText" text="Uždavinys">
      <formula>NOT(ISERROR(SEARCH("Uždavinys",'3 lentele'!#REF!)))</formula>
    </cfRule>
    <cfRule type="containsText" priority="270" dxfId="590" operator="containsText" text="Tikslas">
      <formula>NOT(ISERROR(SEARCH("Tikslas",'3 lentele'!#REF!)))</formula>
    </cfRule>
  </conditionalFormatting>
  <conditionalFormatting sqref="D39">
    <cfRule type="expression" priority="265" dxfId="591" stopIfTrue="1">
      <formula>NOT(ISERROR(SEARCH("Priemonė",'3 lentele'!#REF!)))</formula>
    </cfRule>
    <cfRule type="expression" priority="266" dxfId="592" stopIfTrue="1">
      <formula>NOT(ISERROR(SEARCH("Uždavinys",'3 lentele'!#REF!)))</formula>
    </cfRule>
    <cfRule type="expression" priority="267" dxfId="593" stopIfTrue="1">
      <formula>NOT(ISERROR(SEARCH("Tikslas",'3 lentele'!#REF!)))</formula>
    </cfRule>
  </conditionalFormatting>
  <conditionalFormatting sqref="C36">
    <cfRule type="containsText" priority="262" dxfId="588" operator="containsText" text="Priemonė">
      <formula>NOT(ISERROR(SEARCH("Priemonė",C36)))</formula>
    </cfRule>
    <cfRule type="containsText" priority="263" dxfId="589" operator="containsText" text="Uždavinys">
      <formula>NOT(ISERROR(SEARCH("Uždavinys",C36)))</formula>
    </cfRule>
    <cfRule type="containsText" priority="264" dxfId="590" operator="containsText" text="Tikslas">
      <formula>NOT(ISERROR(SEARCH("Tikslas",C36)))</formula>
    </cfRule>
  </conditionalFormatting>
  <conditionalFormatting sqref="C26 C28">
    <cfRule type="containsText" priority="259" dxfId="588" operator="containsText" text="Priemonė">
      <formula>NOT(ISERROR(SEARCH("Priemonė",'3 lentele'!#REF!)))</formula>
    </cfRule>
    <cfRule type="containsText" priority="260" dxfId="589" operator="containsText" text="Uždavinys">
      <formula>NOT(ISERROR(SEARCH("Uždavinys",'3 lentele'!#REF!)))</formula>
    </cfRule>
    <cfRule type="containsText" priority="261" dxfId="590" operator="containsText" text="Tikslas">
      <formula>NOT(ISERROR(SEARCH("Tikslas",'3 lentele'!#REF!)))</formula>
    </cfRule>
  </conditionalFormatting>
  <conditionalFormatting sqref="C30">
    <cfRule type="containsText" priority="256" dxfId="588" operator="containsText" text="Priemonė">
      <formula>NOT(ISERROR(SEARCH("Priemonė",'3 lentele'!#REF!)))</formula>
    </cfRule>
    <cfRule type="containsText" priority="257" dxfId="589" operator="containsText" text="Uždavinys">
      <formula>NOT(ISERROR(SEARCH("Uždavinys",'3 lentele'!#REF!)))</formula>
    </cfRule>
    <cfRule type="containsText" priority="258" dxfId="590" operator="containsText" text="Tikslas">
      <formula>NOT(ISERROR(SEARCH("Tikslas",'3 lentele'!#REF!)))</formula>
    </cfRule>
  </conditionalFormatting>
  <conditionalFormatting sqref="C27">
    <cfRule type="containsText" priority="253" dxfId="588" operator="containsText" text="Priemonė">
      <formula>NOT(ISERROR(SEARCH("Priemonė",C27)))</formula>
    </cfRule>
    <cfRule type="containsText" priority="254" dxfId="589" operator="containsText" text="Uždavinys">
      <formula>NOT(ISERROR(SEARCH("Uždavinys",C27)))</formula>
    </cfRule>
    <cfRule type="containsText" priority="255" dxfId="590" operator="containsText" text="Tikslas">
      <formula>NOT(ISERROR(SEARCH("Tikslas",C27)))</formula>
    </cfRule>
  </conditionalFormatting>
  <conditionalFormatting sqref="C31">
    <cfRule type="containsText" priority="250" dxfId="588" operator="containsText" text="Priemonė">
      <formula>NOT(ISERROR(SEARCH("Priemonė",C31)))</formula>
    </cfRule>
    <cfRule type="containsText" priority="251" dxfId="589" operator="containsText" text="Uždavinys">
      <formula>NOT(ISERROR(SEARCH("Uždavinys",C31)))</formula>
    </cfRule>
    <cfRule type="containsText" priority="252" dxfId="590" operator="containsText" text="Tikslas">
      <formula>NOT(ISERROR(SEARCH("Tikslas",C31)))</formula>
    </cfRule>
  </conditionalFormatting>
  <conditionalFormatting sqref="C33">
    <cfRule type="containsText" priority="247" dxfId="588" operator="containsText" text="Priemonė">
      <formula>NOT(ISERROR(SEARCH("Priemonė",'3 lentele'!#REF!)))</formula>
    </cfRule>
    <cfRule type="containsText" priority="248" dxfId="589" operator="containsText" text="Uždavinys">
      <formula>NOT(ISERROR(SEARCH("Uždavinys",'3 lentele'!#REF!)))</formula>
    </cfRule>
    <cfRule type="containsText" priority="249" dxfId="590" operator="containsText" text="Tikslas">
      <formula>NOT(ISERROR(SEARCH("Tikslas",'3 lentele'!#REF!)))</formula>
    </cfRule>
  </conditionalFormatting>
  <conditionalFormatting sqref="C29">
    <cfRule type="containsText" priority="244" dxfId="588" operator="containsText" text="Priemonė">
      <formula>NOT(ISERROR(SEARCH("Priemonė",'3 lentele'!#REF!)))</formula>
    </cfRule>
    <cfRule type="containsText" priority="245" dxfId="589" operator="containsText" text="Uždavinys">
      <formula>NOT(ISERROR(SEARCH("Uždavinys",'3 lentele'!#REF!)))</formula>
    </cfRule>
    <cfRule type="containsText" priority="246" dxfId="590" operator="containsText" text="Tikslas">
      <formula>NOT(ISERROR(SEARCH("Tikslas",'3 lentele'!#REF!)))</formula>
    </cfRule>
  </conditionalFormatting>
  <conditionalFormatting sqref="C37 D40 F40">
    <cfRule type="expression" priority="241" dxfId="591" stopIfTrue="1">
      <formula>NOT(ISERROR(SEARCH("Priemonė",'3 lentele'!#REF!)))</formula>
    </cfRule>
    <cfRule type="expression" priority="242" dxfId="592" stopIfTrue="1">
      <formula>NOT(ISERROR(SEARCH("Uždavinys",'3 lentele'!#REF!)))</formula>
    </cfRule>
    <cfRule type="expression" priority="243" dxfId="593" stopIfTrue="1">
      <formula>NOT(ISERROR(SEARCH("Tikslas",'3 lentele'!#REF!)))</formula>
    </cfRule>
  </conditionalFormatting>
  <conditionalFormatting sqref="D37">
    <cfRule type="expression" priority="235" dxfId="591" stopIfTrue="1">
      <formula>NOT(ISERROR(SEARCH("Priemonė",'3 lentele'!#REF!)))</formula>
    </cfRule>
    <cfRule type="expression" priority="236" dxfId="592" stopIfTrue="1">
      <formula>NOT(ISERROR(SEARCH("Uždavinys",'3 lentele'!#REF!)))</formula>
    </cfRule>
    <cfRule type="expression" priority="237" dxfId="593" stopIfTrue="1">
      <formula>NOT(ISERROR(SEARCH("Tikslas",'3 lentele'!#REF!)))</formula>
    </cfRule>
  </conditionalFormatting>
  <conditionalFormatting sqref="C173">
    <cfRule type="containsText" priority="187" dxfId="588" operator="containsText" text="Priemonė">
      <formula>NOT(ISERROR(SEARCH("Priemonė",C173)))</formula>
    </cfRule>
    <cfRule type="containsText" priority="188" dxfId="589" operator="containsText" text="Uždavinys">
      <formula>NOT(ISERROR(SEARCH("Uždavinys",C173)))</formula>
    </cfRule>
    <cfRule type="containsText" priority="189" dxfId="590" operator="containsText" text="Tikslas">
      <formula>NOT(ISERROR(SEARCH("Tikslas",C173)))</formula>
    </cfRule>
  </conditionalFormatting>
  <conditionalFormatting sqref="C161">
    <cfRule type="containsText" priority="223" dxfId="588" operator="containsText" text="Priemonė">
      <formula>NOT(ISERROR(SEARCH("Priemonė",C161)))</formula>
    </cfRule>
    <cfRule type="containsText" priority="224" dxfId="589" operator="containsText" text="Uždavinys">
      <formula>NOT(ISERROR(SEARCH("Uždavinys",C161)))</formula>
    </cfRule>
    <cfRule type="containsText" priority="225" dxfId="590" operator="containsText" text="Tikslas">
      <formula>NOT(ISERROR(SEARCH("Tikslas",C161)))</formula>
    </cfRule>
  </conditionalFormatting>
  <conditionalFormatting sqref="C163">
    <cfRule type="containsText" priority="220" dxfId="588" operator="containsText" text="Priemonė">
      <formula>NOT(ISERROR(SEARCH("Priemonė",C163)))</formula>
    </cfRule>
    <cfRule type="containsText" priority="221" dxfId="589" operator="containsText" text="Uždavinys">
      <formula>NOT(ISERROR(SEARCH("Uždavinys",C163)))</formula>
    </cfRule>
    <cfRule type="containsText" priority="222" dxfId="590" operator="containsText" text="Tikslas">
      <formula>NOT(ISERROR(SEARCH("Tikslas",C163)))</formula>
    </cfRule>
  </conditionalFormatting>
  <conditionalFormatting sqref="C165">
    <cfRule type="containsText" priority="217" dxfId="588" operator="containsText" text="Priemonė">
      <formula>NOT(ISERROR(SEARCH("Priemonė",C165)))</formula>
    </cfRule>
    <cfRule type="containsText" priority="218" dxfId="589" operator="containsText" text="Uždavinys">
      <formula>NOT(ISERROR(SEARCH("Uždavinys",C165)))</formula>
    </cfRule>
    <cfRule type="containsText" priority="219" dxfId="590" operator="containsText" text="Tikslas">
      <formula>NOT(ISERROR(SEARCH("Tikslas",C165)))</formula>
    </cfRule>
  </conditionalFormatting>
  <conditionalFormatting sqref="C167">
    <cfRule type="containsText" priority="214" dxfId="588" operator="containsText" text="Priemonė">
      <formula>NOT(ISERROR(SEARCH("Priemonė",C167)))</formula>
    </cfRule>
    <cfRule type="containsText" priority="215" dxfId="589" operator="containsText" text="Uždavinys">
      <formula>NOT(ISERROR(SEARCH("Uždavinys",C167)))</formula>
    </cfRule>
    <cfRule type="containsText" priority="216" dxfId="590" operator="containsText" text="Tikslas">
      <formula>NOT(ISERROR(SEARCH("Tikslas",C167)))</formula>
    </cfRule>
  </conditionalFormatting>
  <conditionalFormatting sqref="C168">
    <cfRule type="containsText" priority="211" dxfId="588" operator="containsText" text="Priemonė">
      <formula>NOT(ISERROR(SEARCH("Priemonė",C168)))</formula>
    </cfRule>
    <cfRule type="containsText" priority="212" dxfId="589" operator="containsText" text="Uždavinys">
      <formula>NOT(ISERROR(SEARCH("Uždavinys",C168)))</formula>
    </cfRule>
    <cfRule type="containsText" priority="213" dxfId="590" operator="containsText" text="Tikslas">
      <formula>NOT(ISERROR(SEARCH("Tikslas",C168)))</formula>
    </cfRule>
  </conditionalFormatting>
  <conditionalFormatting sqref="C170">
    <cfRule type="containsText" priority="208" dxfId="588" operator="containsText" text="Priemonė">
      <formula>NOT(ISERROR(SEARCH("Priemonė",C170)))</formula>
    </cfRule>
    <cfRule type="containsText" priority="209" dxfId="589" operator="containsText" text="Uždavinys">
      <formula>NOT(ISERROR(SEARCH("Uždavinys",C170)))</formula>
    </cfRule>
    <cfRule type="containsText" priority="210" dxfId="590" operator="containsText" text="Tikslas">
      <formula>NOT(ISERROR(SEARCH("Tikslas",C170)))</formula>
    </cfRule>
  </conditionalFormatting>
  <conditionalFormatting sqref="C174">
    <cfRule type="containsText" priority="205" dxfId="588" operator="containsText" text="Priemonė">
      <formula>NOT(ISERROR(SEARCH("Priemonė",C174)))</formula>
    </cfRule>
    <cfRule type="containsText" priority="206" dxfId="589" operator="containsText" text="Uždavinys">
      <formula>NOT(ISERROR(SEARCH("Uždavinys",C174)))</formula>
    </cfRule>
    <cfRule type="containsText" priority="207" dxfId="590" operator="containsText" text="Tikslas">
      <formula>NOT(ISERROR(SEARCH("Tikslas",C174)))</formula>
    </cfRule>
  </conditionalFormatting>
  <conditionalFormatting sqref="C160">
    <cfRule type="containsText" priority="202" dxfId="588" operator="containsText" text="Priemonė">
      <formula>NOT(ISERROR(SEARCH("Priemonė",C160)))</formula>
    </cfRule>
    <cfRule type="containsText" priority="203" dxfId="589" operator="containsText" text="Uždavinys">
      <formula>NOT(ISERROR(SEARCH("Uždavinys",C160)))</formula>
    </cfRule>
    <cfRule type="containsText" priority="204" dxfId="590" operator="containsText" text="Tikslas">
      <formula>NOT(ISERROR(SEARCH("Tikslas",C160)))</formula>
    </cfRule>
  </conditionalFormatting>
  <conditionalFormatting sqref="C162">
    <cfRule type="containsText" priority="199" dxfId="588" operator="containsText" text="Priemonė">
      <formula>NOT(ISERROR(SEARCH("Priemonė",C162)))</formula>
    </cfRule>
    <cfRule type="containsText" priority="200" dxfId="589" operator="containsText" text="Uždavinys">
      <formula>NOT(ISERROR(SEARCH("Uždavinys",C162)))</formula>
    </cfRule>
    <cfRule type="containsText" priority="201" dxfId="590" operator="containsText" text="Tikslas">
      <formula>NOT(ISERROR(SEARCH("Tikslas",C162)))</formula>
    </cfRule>
  </conditionalFormatting>
  <conditionalFormatting sqref="C164">
    <cfRule type="containsText" priority="196" dxfId="588" operator="containsText" text="Priemonė">
      <formula>NOT(ISERROR(SEARCH("Priemonė",C164)))</formula>
    </cfRule>
    <cfRule type="containsText" priority="197" dxfId="589" operator="containsText" text="Uždavinys">
      <formula>NOT(ISERROR(SEARCH("Uždavinys",C164)))</formula>
    </cfRule>
    <cfRule type="containsText" priority="198" dxfId="590" operator="containsText" text="Tikslas">
      <formula>NOT(ISERROR(SEARCH("Tikslas",C164)))</formula>
    </cfRule>
  </conditionalFormatting>
  <conditionalFormatting sqref="C166">
    <cfRule type="containsText" priority="193" dxfId="588" operator="containsText" text="Priemonė">
      <formula>NOT(ISERROR(SEARCH("Priemonė",C166)))</formula>
    </cfRule>
    <cfRule type="containsText" priority="194" dxfId="589" operator="containsText" text="Uždavinys">
      <formula>NOT(ISERROR(SEARCH("Uždavinys",C166)))</formula>
    </cfRule>
    <cfRule type="containsText" priority="195" dxfId="590" operator="containsText" text="Tikslas">
      <formula>NOT(ISERROR(SEARCH("Tikslas",C166)))</formula>
    </cfRule>
  </conditionalFormatting>
  <conditionalFormatting sqref="C171">
    <cfRule type="containsText" priority="190" dxfId="588" operator="containsText" text="Priemonė">
      <formula>NOT(ISERROR(SEARCH("Priemonė",C171)))</formula>
    </cfRule>
    <cfRule type="containsText" priority="191" dxfId="589" operator="containsText" text="Uždavinys">
      <formula>NOT(ISERROR(SEARCH("Uždavinys",C171)))</formula>
    </cfRule>
    <cfRule type="containsText" priority="192" dxfId="590" operator="containsText" text="Tikslas">
      <formula>NOT(ISERROR(SEARCH("Tikslas",C171)))</formula>
    </cfRule>
  </conditionalFormatting>
  <conditionalFormatting sqref="C215">
    <cfRule type="expression" priority="184" dxfId="591" stopIfTrue="1">
      <formula>NOT(ISERROR(SEARCH("Priemonė",C215)))</formula>
    </cfRule>
    <cfRule type="expression" priority="185" dxfId="592" stopIfTrue="1">
      <formula>NOT(ISERROR(SEARCH("Uždavinys",C215)))</formula>
    </cfRule>
    <cfRule type="expression" priority="186" dxfId="593" stopIfTrue="1">
      <formula>NOT(ISERROR(SEARCH("Tikslas",C215)))</formula>
    </cfRule>
  </conditionalFormatting>
  <conditionalFormatting sqref="C18">
    <cfRule type="containsText" priority="181" dxfId="588" operator="containsText" text="Priemonė">
      <formula>NOT(ISERROR(SEARCH("Priemonė",'3 lentele'!#REF!)))</formula>
    </cfRule>
    <cfRule type="containsText" priority="182" dxfId="589" operator="containsText" text="Uždavinys">
      <formula>NOT(ISERROR(SEARCH("Uždavinys",'3 lentele'!#REF!)))</formula>
    </cfRule>
    <cfRule type="containsText" priority="183" dxfId="590" operator="containsText" text="Tikslas">
      <formula>NOT(ISERROR(SEARCH("Tikslas",'3 lentele'!#REF!)))</formula>
    </cfRule>
  </conditionalFormatting>
  <conditionalFormatting sqref="C287">
    <cfRule type="containsText" priority="178" dxfId="588" operator="containsText" text="Priemonė">
      <formula>NOT(ISERROR(SEARCH("Priemonė",C287)))</formula>
    </cfRule>
    <cfRule type="containsText" priority="179" dxfId="589" operator="containsText" text="Uždavinys">
      <formula>NOT(ISERROR(SEARCH("Uždavinys",C287)))</formula>
    </cfRule>
    <cfRule type="containsText" priority="180" dxfId="590" operator="containsText" text="Tikslas">
      <formula>NOT(ISERROR(SEARCH("Tikslas",C287)))</formula>
    </cfRule>
  </conditionalFormatting>
  <conditionalFormatting sqref="C275">
    <cfRule type="containsText" priority="172" dxfId="588" operator="containsText" text="Priemonė">
      <formula>NOT(ISERROR(SEARCH("Priemonė",C275)))</formula>
    </cfRule>
    <cfRule type="containsText" priority="173" dxfId="589" operator="containsText" text="Uždavinys">
      <formula>NOT(ISERROR(SEARCH("Uždavinys",C275)))</formula>
    </cfRule>
    <cfRule type="containsText" priority="174" dxfId="590" operator="containsText" text="Tikslas">
      <formula>NOT(ISERROR(SEARCH("Tikslas",C275)))</formula>
    </cfRule>
  </conditionalFormatting>
  <conditionalFormatting sqref="C276:C278">
    <cfRule type="expression" priority="169" dxfId="591" stopIfTrue="1">
      <formula>NOT(ISERROR(SEARCH("Priemonė",C276)))</formula>
    </cfRule>
    <cfRule type="expression" priority="170" dxfId="592" stopIfTrue="1">
      <formula>NOT(ISERROR(SEARCH("Uždavinys",C276)))</formula>
    </cfRule>
    <cfRule type="expression" priority="171" dxfId="593" stopIfTrue="1">
      <formula>NOT(ISERROR(SEARCH("Tikslas",C276)))</formula>
    </cfRule>
  </conditionalFormatting>
  <conditionalFormatting sqref="C241">
    <cfRule type="containsText" priority="151" dxfId="588" operator="containsText" text="Priemonė">
      <formula>NOT(ISERROR(SEARCH("Priemonė",C241)))</formula>
    </cfRule>
    <cfRule type="containsText" priority="152" dxfId="589" operator="containsText" text="Uždavinys">
      <formula>NOT(ISERROR(SEARCH("Uždavinys",C241)))</formula>
    </cfRule>
    <cfRule type="containsText" priority="153" dxfId="590" operator="containsText" text="Tikslas">
      <formula>NOT(ISERROR(SEARCH("Tikslas",C241)))</formula>
    </cfRule>
  </conditionalFormatting>
  <conditionalFormatting sqref="C242">
    <cfRule type="containsText" priority="166" dxfId="588" operator="containsText" text="Priemonė">
      <formula>NOT(ISERROR(SEARCH("Priemonė",C242)))</formula>
    </cfRule>
    <cfRule type="containsText" priority="167" dxfId="589" operator="containsText" text="Uždavinys">
      <formula>NOT(ISERROR(SEARCH("Uždavinys",C242)))</formula>
    </cfRule>
    <cfRule type="containsText" priority="168" dxfId="590" operator="containsText" text="Tikslas">
      <formula>NOT(ISERROR(SEARCH("Tikslas",C242)))</formula>
    </cfRule>
  </conditionalFormatting>
  <conditionalFormatting sqref="C245">
    <cfRule type="containsText" priority="163" dxfId="588" operator="containsText" text="Priemonė">
      <formula>NOT(ISERROR(SEARCH("Priemonė",C245)))</formula>
    </cfRule>
    <cfRule type="containsText" priority="164" dxfId="589" operator="containsText" text="Uždavinys">
      <formula>NOT(ISERROR(SEARCH("Uždavinys",C245)))</formula>
    </cfRule>
    <cfRule type="containsText" priority="165" dxfId="590" operator="containsText" text="Tikslas">
      <formula>NOT(ISERROR(SEARCH("Tikslas",C245)))</formula>
    </cfRule>
  </conditionalFormatting>
  <conditionalFormatting sqref="C243">
    <cfRule type="containsText" priority="160" dxfId="588" operator="containsText" text="Priemonė">
      <formula>NOT(ISERROR(SEARCH("Priemonė",C243)))</formula>
    </cfRule>
    <cfRule type="containsText" priority="161" dxfId="589" operator="containsText" text="Uždavinys">
      <formula>NOT(ISERROR(SEARCH("Uždavinys",C243)))</formula>
    </cfRule>
    <cfRule type="containsText" priority="162" dxfId="590" operator="containsText" text="Tikslas">
      <formula>NOT(ISERROR(SEARCH("Tikslas",C243)))</formula>
    </cfRule>
  </conditionalFormatting>
  <conditionalFormatting sqref="C244">
    <cfRule type="containsText" priority="157" dxfId="588" operator="containsText" text="Priemonė">
      <formula>NOT(ISERROR(SEARCH("Priemonė",C244)))</formula>
    </cfRule>
    <cfRule type="containsText" priority="158" dxfId="589" operator="containsText" text="Uždavinys">
      <formula>NOT(ISERROR(SEARCH("Uždavinys",C244)))</formula>
    </cfRule>
    <cfRule type="containsText" priority="159" dxfId="590" operator="containsText" text="Tikslas">
      <formula>NOT(ISERROR(SEARCH("Tikslas",C244)))</formula>
    </cfRule>
  </conditionalFormatting>
  <conditionalFormatting sqref="C246">
    <cfRule type="containsText" priority="154" dxfId="588" operator="containsText" text="Priemonė">
      <formula>NOT(ISERROR(SEARCH("Priemonė",C246)))</formula>
    </cfRule>
    <cfRule type="containsText" priority="155" dxfId="589" operator="containsText" text="Uždavinys">
      <formula>NOT(ISERROR(SEARCH("Uždavinys",C246)))</formula>
    </cfRule>
    <cfRule type="containsText" priority="156" dxfId="590" operator="containsText" text="Tikslas">
      <formula>NOT(ISERROR(SEARCH("Tikslas",C246)))</formula>
    </cfRule>
  </conditionalFormatting>
  <conditionalFormatting sqref="C43">
    <cfRule type="containsText" priority="112" dxfId="588" operator="containsText" text="Priemonė">
      <formula>NOT(ISERROR(SEARCH("Priemonė",C43)))</formula>
    </cfRule>
    <cfRule type="containsText" priority="113" dxfId="589" operator="containsText" text="Uždavinys">
      <formula>NOT(ISERROR(SEARCH("Uždavinys",C43)))</formula>
    </cfRule>
    <cfRule type="containsText" priority="114" dxfId="590" operator="containsText" text="Tikslas">
      <formula>NOT(ISERROR(SEARCH("Tikslas",C43)))</formula>
    </cfRule>
  </conditionalFormatting>
  <conditionalFormatting sqref="C270">
    <cfRule type="expression" priority="22" dxfId="591" stopIfTrue="1">
      <formula>NOT(ISERROR(SEARCH("Priemonė",C270)))</formula>
    </cfRule>
    <cfRule type="expression" priority="23" dxfId="592" stopIfTrue="1">
      <formula>NOT(ISERROR(SEARCH("Uždavinys",C270)))</formula>
    </cfRule>
    <cfRule type="expression" priority="24" dxfId="593" stopIfTrue="1">
      <formula>NOT(ISERROR(SEARCH("Tikslas",C270)))</formula>
    </cfRule>
  </conditionalFormatting>
  <conditionalFormatting sqref="C264">
    <cfRule type="containsText" priority="16" dxfId="588" operator="containsText" text="Priemonė">
      <formula>NOT(ISERROR(SEARCH("Priemonė",C264)))</formula>
    </cfRule>
    <cfRule type="containsText" priority="17" dxfId="589" operator="containsText" text="Uždavinys">
      <formula>NOT(ISERROR(SEARCH("Uždavinys",C264)))</formula>
    </cfRule>
    <cfRule type="containsText" priority="18" dxfId="590" operator="containsText" text="Tikslas">
      <formula>NOT(ISERROR(SEARCH("Tikslas",C264)))</formula>
    </cfRule>
  </conditionalFormatting>
  <conditionalFormatting sqref="C252 C248 C254">
    <cfRule type="containsText" priority="13" dxfId="588" operator="containsText" text="Priemonė">
      <formula>NOT(ISERROR(SEARCH("Priemonė",C248)))</formula>
    </cfRule>
    <cfRule type="containsText" priority="14" dxfId="589" operator="containsText" text="Uždavinys">
      <formula>NOT(ISERROR(SEARCH("Uždavinys",C248)))</formula>
    </cfRule>
    <cfRule type="containsText" priority="15" dxfId="590" operator="containsText" text="Tikslas">
      <formula>NOT(ISERROR(SEARCH("Tikslas",C248)))</formula>
    </cfRule>
  </conditionalFormatting>
  <conditionalFormatting sqref="C249">
    <cfRule type="containsText" priority="10" dxfId="588" operator="containsText" text="Priemonė">
      <formula>NOT(ISERROR(SEARCH("Priemonė",C249)))</formula>
    </cfRule>
    <cfRule type="containsText" priority="11" dxfId="589" operator="containsText" text="Uždavinys">
      <formula>NOT(ISERROR(SEARCH("Uždavinys",C249)))</formula>
    </cfRule>
    <cfRule type="containsText" priority="12" dxfId="590" operator="containsText" text="Tikslas">
      <formula>NOT(ISERROR(SEARCH("Tikslas",C249)))</formula>
    </cfRule>
  </conditionalFormatting>
  <conditionalFormatting sqref="C85">
    <cfRule type="containsText" priority="73" dxfId="588" operator="containsText" text="Priemonė">
      <formula>NOT(ISERROR(SEARCH("Priemonė",C85)))</formula>
    </cfRule>
    <cfRule type="containsText" priority="74" dxfId="589" operator="containsText" text="Uždavinys">
      <formula>NOT(ISERROR(SEARCH("Uždavinys",C85)))</formula>
    </cfRule>
    <cfRule type="containsText" priority="75" dxfId="590" operator="containsText" text="Tikslas">
      <formula>NOT(ISERROR(SEARCH("Tikslas",C85)))</formula>
    </cfRule>
  </conditionalFormatting>
  <conditionalFormatting sqref="C149">
    <cfRule type="containsText" priority="70" dxfId="588" operator="containsText" text="Priemonė">
      <formula>NOT(ISERROR(SEARCH("Priemonė",C149)))</formula>
    </cfRule>
    <cfRule type="containsText" priority="71" dxfId="589" operator="containsText" text="Uždavinys">
      <formula>NOT(ISERROR(SEARCH("Uždavinys",C149)))</formula>
    </cfRule>
    <cfRule type="containsText" priority="72" dxfId="590" operator="containsText" text="Tikslas">
      <formula>NOT(ISERROR(SEARCH("Tikslas",C149)))</formula>
    </cfRule>
  </conditionalFormatting>
  <conditionalFormatting sqref="C260">
    <cfRule type="expression" priority="67" dxfId="591" stopIfTrue="1">
      <formula>NOT(ISERROR(SEARCH("Priemonė",C260)))</formula>
    </cfRule>
    <cfRule type="expression" priority="68" dxfId="592" stopIfTrue="1">
      <formula>NOT(ISERROR(SEARCH("Uždavinys",C260)))</formula>
    </cfRule>
    <cfRule type="expression" priority="69" dxfId="593" stopIfTrue="1">
      <formula>NOT(ISERROR(SEARCH("Tikslas",C260)))</formula>
    </cfRule>
  </conditionalFormatting>
  <conditionalFormatting sqref="C261">
    <cfRule type="containsText" priority="64" dxfId="588" operator="containsText" text="Priemonė">
      <formula>NOT(ISERROR(SEARCH("Priemonė",C261)))</formula>
    </cfRule>
    <cfRule type="containsText" priority="65" dxfId="589" operator="containsText" text="Uždavinys">
      <formula>NOT(ISERROR(SEARCH("Uždavinys",C261)))</formula>
    </cfRule>
    <cfRule type="containsText" priority="66" dxfId="590" operator="containsText" text="Tikslas">
      <formula>NOT(ISERROR(SEARCH("Tikslas",C261)))</formula>
    </cfRule>
  </conditionalFormatting>
  <conditionalFormatting sqref="C259">
    <cfRule type="containsText" priority="61" dxfId="588" operator="containsText" text="Priemonė">
      <formula>NOT(ISERROR(SEARCH("Priemonė",C259)))</formula>
    </cfRule>
    <cfRule type="containsText" priority="62" dxfId="589" operator="containsText" text="Uždavinys">
      <formula>NOT(ISERROR(SEARCH("Uždavinys",C259)))</formula>
    </cfRule>
    <cfRule type="containsText" priority="63" dxfId="590" operator="containsText" text="Tikslas">
      <formula>NOT(ISERROR(SEARCH("Tikslas",C259)))</formula>
    </cfRule>
  </conditionalFormatting>
  <conditionalFormatting sqref="C256">
    <cfRule type="containsText" priority="58" dxfId="588" operator="containsText" text="Priemonė">
      <formula>NOT(ISERROR(SEARCH("Priemonė",C256)))</formula>
    </cfRule>
    <cfRule type="containsText" priority="59" dxfId="589" operator="containsText" text="Uždavinys">
      <formula>NOT(ISERROR(SEARCH("Uždavinys",C256)))</formula>
    </cfRule>
    <cfRule type="containsText" priority="60" dxfId="590" operator="containsText" text="Tikslas">
      <formula>NOT(ISERROR(SEARCH("Tikslas",C256)))</formula>
    </cfRule>
  </conditionalFormatting>
  <conditionalFormatting sqref="C255">
    <cfRule type="containsText" priority="55" dxfId="588" operator="containsText" text="Priemonė">
      <formula>NOT(ISERROR(SEARCH("Priemonė",C255)))</formula>
    </cfRule>
    <cfRule type="containsText" priority="56" dxfId="589" operator="containsText" text="Uždavinys">
      <formula>NOT(ISERROR(SEARCH("Uždavinys",C255)))</formula>
    </cfRule>
    <cfRule type="containsText" priority="57" dxfId="590" operator="containsText" text="Tikslas">
      <formula>NOT(ISERROR(SEARCH("Tikslas",C255)))</formula>
    </cfRule>
  </conditionalFormatting>
  <conditionalFormatting sqref="C258">
    <cfRule type="containsText" priority="52" dxfId="588" operator="containsText" text="Priemonė">
      <formula>NOT(ISERROR(SEARCH("Priemonė",C258)))</formula>
    </cfRule>
    <cfRule type="containsText" priority="53" dxfId="589" operator="containsText" text="Uždavinys">
      <formula>NOT(ISERROR(SEARCH("Uždavinys",C258)))</formula>
    </cfRule>
    <cfRule type="containsText" priority="54" dxfId="590" operator="containsText" text="Tikslas">
      <formula>NOT(ISERROR(SEARCH("Tikslas",C258)))</formula>
    </cfRule>
  </conditionalFormatting>
  <conditionalFormatting sqref="C257">
    <cfRule type="expression" priority="49" dxfId="591" stopIfTrue="1">
      <formula>NOT(ISERROR(SEARCH("Priemonė",C257)))</formula>
    </cfRule>
    <cfRule type="expression" priority="50" dxfId="592" stopIfTrue="1">
      <formula>NOT(ISERROR(SEARCH("Uždavinys",C257)))</formula>
    </cfRule>
    <cfRule type="expression" priority="51" dxfId="593" stopIfTrue="1">
      <formula>NOT(ISERROR(SEARCH("Tikslas",C257)))</formula>
    </cfRule>
  </conditionalFormatting>
  <conditionalFormatting sqref="C262">
    <cfRule type="containsText" priority="46" dxfId="588" operator="containsText" text="Priemonė">
      <formula>NOT(ISERROR(SEARCH("Priemonė",C262)))</formula>
    </cfRule>
    <cfRule type="containsText" priority="47" dxfId="589" operator="containsText" text="Uždavinys">
      <formula>NOT(ISERROR(SEARCH("Uždavinys",C262)))</formula>
    </cfRule>
    <cfRule type="containsText" priority="48" dxfId="590" operator="containsText" text="Tikslas">
      <formula>NOT(ISERROR(SEARCH("Tikslas",C262)))</formula>
    </cfRule>
  </conditionalFormatting>
  <conditionalFormatting sqref="C263">
    <cfRule type="containsText" priority="43" dxfId="588" operator="containsText" text="Priemonė">
      <formula>NOT(ISERROR(SEARCH("Priemonė",C263)))</formula>
    </cfRule>
    <cfRule type="containsText" priority="44" dxfId="589" operator="containsText" text="Uždavinys">
      <formula>NOT(ISERROR(SEARCH("Uždavinys",C263)))</formula>
    </cfRule>
    <cfRule type="containsText" priority="45" dxfId="590" operator="containsText" text="Tikslas">
      <formula>NOT(ISERROR(SEARCH("Tikslas",C263)))</formula>
    </cfRule>
  </conditionalFormatting>
  <conditionalFormatting sqref="C262:C264">
    <cfRule type="expression" priority="40" dxfId="591" stopIfTrue="1">
      <formula>NOT(ISERROR(SEARCH("Priemonė",C262)))</formula>
    </cfRule>
    <cfRule type="expression" priority="41" dxfId="592" stopIfTrue="1">
      <formula>NOT(ISERROR(SEARCH("Uždavinys",C262)))</formula>
    </cfRule>
    <cfRule type="expression" priority="42" dxfId="593" stopIfTrue="1">
      <formula>NOT(ISERROR(SEARCH("Tikslas",C262)))</formula>
    </cfRule>
  </conditionalFormatting>
  <conditionalFormatting sqref="C265">
    <cfRule type="expression" priority="37" dxfId="591" stopIfTrue="1">
      <formula>NOT(ISERROR(SEARCH("Priemonė",C265)))</formula>
    </cfRule>
    <cfRule type="expression" priority="38" dxfId="592" stopIfTrue="1">
      <formula>NOT(ISERROR(SEARCH("Uždavinys",C265)))</formula>
    </cfRule>
    <cfRule type="expression" priority="39" dxfId="593" stopIfTrue="1">
      <formula>NOT(ISERROR(SEARCH("Tikslas",C265)))</formula>
    </cfRule>
  </conditionalFormatting>
  <conditionalFormatting sqref="C266">
    <cfRule type="expression" priority="34" dxfId="591" stopIfTrue="1">
      <formula>NOT(ISERROR(SEARCH("Priemonė",C266)))</formula>
    </cfRule>
    <cfRule type="expression" priority="35" dxfId="592" stopIfTrue="1">
      <formula>NOT(ISERROR(SEARCH("Uždavinys",C266)))</formula>
    </cfRule>
    <cfRule type="expression" priority="36" dxfId="593" stopIfTrue="1">
      <formula>NOT(ISERROR(SEARCH("Tikslas",C266)))</formula>
    </cfRule>
  </conditionalFormatting>
  <conditionalFormatting sqref="C267">
    <cfRule type="expression" priority="31" dxfId="591" stopIfTrue="1">
      <formula>NOT(ISERROR(SEARCH("Priemonė",C267)))</formula>
    </cfRule>
    <cfRule type="expression" priority="32" dxfId="592" stopIfTrue="1">
      <formula>NOT(ISERROR(SEARCH("Uždavinys",C267)))</formula>
    </cfRule>
    <cfRule type="expression" priority="33" dxfId="593" stopIfTrue="1">
      <formula>NOT(ISERROR(SEARCH("Tikslas",C267)))</formula>
    </cfRule>
  </conditionalFormatting>
  <conditionalFormatting sqref="C268">
    <cfRule type="expression" priority="28" dxfId="591" stopIfTrue="1">
      <formula>NOT(ISERROR(SEARCH("Priemonė",C268)))</formula>
    </cfRule>
    <cfRule type="expression" priority="29" dxfId="592" stopIfTrue="1">
      <formula>NOT(ISERROR(SEARCH("Uždavinys",C268)))</formula>
    </cfRule>
    <cfRule type="expression" priority="30" dxfId="593" stopIfTrue="1">
      <formula>NOT(ISERROR(SEARCH("Tikslas",C268)))</formula>
    </cfRule>
  </conditionalFormatting>
  <conditionalFormatting sqref="C269">
    <cfRule type="expression" priority="25" dxfId="591" stopIfTrue="1">
      <formula>NOT(ISERROR(SEARCH("Priemonė",C269)))</formula>
    </cfRule>
    <cfRule type="expression" priority="26" dxfId="592" stopIfTrue="1">
      <formula>NOT(ISERROR(SEARCH("Uždavinys",C269)))</formula>
    </cfRule>
    <cfRule type="expression" priority="27" dxfId="593" stopIfTrue="1">
      <formula>NOT(ISERROR(SEARCH("Tikslas",C269)))</formula>
    </cfRule>
  </conditionalFormatting>
  <conditionalFormatting sqref="C271">
    <cfRule type="expression" priority="19" dxfId="591" stopIfTrue="1">
      <formula>NOT(ISERROR(SEARCH("Priemonė",C271)))</formula>
    </cfRule>
    <cfRule type="expression" priority="20" dxfId="592" stopIfTrue="1">
      <formula>NOT(ISERROR(SEARCH("Uždavinys",C271)))</formula>
    </cfRule>
    <cfRule type="expression" priority="21" dxfId="593" stopIfTrue="1">
      <formula>NOT(ISERROR(SEARCH("Tikslas",C271)))</formula>
    </cfRule>
  </conditionalFormatting>
  <conditionalFormatting sqref="C251">
    <cfRule type="containsText" priority="1" dxfId="588" operator="containsText" text="Priemonė">
      <formula>NOT(ISERROR(SEARCH("Priemonė",C251)))</formula>
    </cfRule>
    <cfRule type="containsText" priority="2" dxfId="589" operator="containsText" text="Uždavinys">
      <formula>NOT(ISERROR(SEARCH("Uždavinys",C251)))</formula>
    </cfRule>
    <cfRule type="containsText" priority="3" dxfId="590" operator="containsText" text="Tikslas">
      <formula>NOT(ISERROR(SEARCH("Tikslas",C251)))</formula>
    </cfRule>
  </conditionalFormatting>
  <conditionalFormatting sqref="C250">
    <cfRule type="containsText" priority="7" dxfId="588" operator="containsText" text="Priemonė">
      <formula>NOT(ISERROR(SEARCH("Priemonė",C250)))</formula>
    </cfRule>
    <cfRule type="containsText" priority="8" dxfId="589" operator="containsText" text="Uždavinys">
      <formula>NOT(ISERROR(SEARCH("Uždavinys",C250)))</formula>
    </cfRule>
    <cfRule type="containsText" priority="9" dxfId="590" operator="containsText" text="Tikslas">
      <formula>NOT(ISERROR(SEARCH("Tikslas",C250)))</formula>
    </cfRule>
  </conditionalFormatting>
  <conditionalFormatting sqref="C253:C254">
    <cfRule type="expression" priority="4" dxfId="591" stopIfTrue="1">
      <formula>NOT(ISERROR(SEARCH("Priemonė",C253)))</formula>
    </cfRule>
    <cfRule type="expression" priority="5" dxfId="592" stopIfTrue="1">
      <formula>NOT(ISERROR(SEARCH("Uždavinys",C253)))</formula>
    </cfRule>
    <cfRule type="expression" priority="6" dxfId="593" stopIfTrue="1">
      <formula>NOT(ISERROR(SEARCH("Tikslas",C253)))</formula>
    </cfRule>
  </conditionalFormatting>
  <printOptions horizontalCentered="1"/>
  <pageMargins left="0.11811023622047245" right="0.11811023622047245" top="0.35433070866141736" bottom="0.15748031496062992" header="0" footer="0"/>
  <pageSetup fitToHeight="0" horizontalDpi="600" verticalDpi="600" orientation="landscape" paperSize="9" scale="57" r:id="rId3"/>
  <legacyDrawing r:id="rId2"/>
</worksheet>
</file>

<file path=xl/worksheets/sheet4.xml><?xml version="1.0" encoding="utf-8"?>
<worksheet xmlns="http://schemas.openxmlformats.org/spreadsheetml/2006/main" xmlns:r="http://schemas.openxmlformats.org/officeDocument/2006/relationships">
  <dimension ref="A1:E61"/>
  <sheetViews>
    <sheetView view="pageBreakPreview" zoomScale="70" zoomScaleNormal="70" zoomScaleSheetLayoutView="70" zoomScalePageLayoutView="0" workbookViewId="0" topLeftCell="A1">
      <selection activeCell="B9" sqref="B9"/>
    </sheetView>
  </sheetViews>
  <sheetFormatPr defaultColWidth="9.140625" defaultRowHeight="15"/>
  <cols>
    <col min="1" max="1" width="10.00390625" style="235" customWidth="1"/>
    <col min="2" max="2" width="96.8515625" style="234" customWidth="1"/>
    <col min="3" max="3" width="24.421875" style="234" customWidth="1"/>
    <col min="4" max="4" width="94.140625" style="63" customWidth="1"/>
    <col min="5" max="16384" width="9.140625" style="63" customWidth="1"/>
  </cols>
  <sheetData>
    <row r="1" spans="1:2" ht="15.75">
      <c r="A1" s="770" t="s">
        <v>1240</v>
      </c>
      <c r="B1" s="770"/>
    </row>
    <row r="2" spans="1:3" ht="15.75" customHeight="1">
      <c r="A2" s="768" t="s">
        <v>623</v>
      </c>
      <c r="B2" s="768"/>
      <c r="C2" s="768"/>
    </row>
    <row r="3" ht="15.75"/>
    <row r="4" spans="1:5" ht="18.75" customHeight="1">
      <c r="A4" s="769" t="s">
        <v>1187</v>
      </c>
      <c r="B4" s="769"/>
      <c r="C4" s="769"/>
      <c r="D4" s="62"/>
      <c r="E4" s="62"/>
    </row>
    <row r="5" ht="16.5" thickBot="1">
      <c r="D5" s="63" t="s">
        <v>106</v>
      </c>
    </row>
    <row r="6" spans="1:4" s="162" customFormat="1" ht="63">
      <c r="A6" s="236" t="s">
        <v>54</v>
      </c>
      <c r="B6" s="237" t="s">
        <v>1188</v>
      </c>
      <c r="C6" s="238" t="s">
        <v>898</v>
      </c>
      <c r="D6" s="160" t="s">
        <v>107</v>
      </c>
    </row>
    <row r="7" spans="1:4" ht="33" customHeight="1">
      <c r="A7" s="239" t="s">
        <v>726</v>
      </c>
      <c r="B7" s="240" t="s">
        <v>727</v>
      </c>
      <c r="C7" s="241">
        <v>1</v>
      </c>
      <c r="D7" s="157" t="s">
        <v>758</v>
      </c>
    </row>
    <row r="8" spans="1:4" s="64" customFormat="1" ht="33" customHeight="1">
      <c r="A8" s="239" t="s">
        <v>756</v>
      </c>
      <c r="B8" s="240" t="s">
        <v>572</v>
      </c>
      <c r="C8" s="241">
        <v>6</v>
      </c>
      <c r="D8" s="161" t="s">
        <v>108</v>
      </c>
    </row>
    <row r="9" spans="1:4" s="64" customFormat="1" ht="33" customHeight="1">
      <c r="A9" s="239" t="s">
        <v>713</v>
      </c>
      <c r="B9" s="240" t="s">
        <v>573</v>
      </c>
      <c r="C9" s="241">
        <v>3.465</v>
      </c>
      <c r="D9" s="161" t="s">
        <v>109</v>
      </c>
    </row>
    <row r="10" spans="1:4" s="64" customFormat="1" ht="33" customHeight="1">
      <c r="A10" s="239" t="s">
        <v>714</v>
      </c>
      <c r="B10" s="240" t="s">
        <v>574</v>
      </c>
      <c r="C10" s="241">
        <v>4.841</v>
      </c>
      <c r="D10" s="161" t="s">
        <v>109</v>
      </c>
    </row>
    <row r="11" spans="1:4" s="64" customFormat="1" ht="33" customHeight="1">
      <c r="A11" s="239" t="s">
        <v>779</v>
      </c>
      <c r="B11" s="240" t="s">
        <v>575</v>
      </c>
      <c r="C11" s="241">
        <v>8</v>
      </c>
      <c r="D11" s="161" t="s">
        <v>110</v>
      </c>
    </row>
    <row r="12" spans="1:4" s="64" customFormat="1" ht="33" customHeight="1">
      <c r="A12" s="239" t="s">
        <v>651</v>
      </c>
      <c r="B12" s="240" t="s">
        <v>576</v>
      </c>
      <c r="C12" s="241">
        <v>622.74</v>
      </c>
      <c r="D12" s="161" t="s">
        <v>111</v>
      </c>
    </row>
    <row r="13" spans="1:4" s="64" customFormat="1" ht="33" customHeight="1">
      <c r="A13" s="239" t="s">
        <v>652</v>
      </c>
      <c r="B13" s="240" t="s">
        <v>626</v>
      </c>
      <c r="C13" s="241"/>
      <c r="D13" s="161" t="s">
        <v>111</v>
      </c>
    </row>
    <row r="14" spans="1:4" s="64" customFormat="1" ht="33" customHeight="1">
      <c r="A14" s="239" t="s">
        <v>656</v>
      </c>
      <c r="B14" s="240" t="s">
        <v>578</v>
      </c>
      <c r="C14" s="242">
        <v>14938</v>
      </c>
      <c r="D14" s="161" t="s">
        <v>112</v>
      </c>
    </row>
    <row r="15" spans="1:4" s="64" customFormat="1" ht="33" customHeight="1">
      <c r="A15" s="239" t="s">
        <v>644</v>
      </c>
      <c r="B15" s="240" t="s">
        <v>579</v>
      </c>
      <c r="C15" s="242">
        <v>1830</v>
      </c>
      <c r="D15" s="65" t="s">
        <v>113</v>
      </c>
    </row>
    <row r="16" spans="1:4" s="64" customFormat="1" ht="33" customHeight="1">
      <c r="A16" s="239" t="s">
        <v>643</v>
      </c>
      <c r="B16" s="240" t="s">
        <v>580</v>
      </c>
      <c r="C16" s="242">
        <v>13653</v>
      </c>
      <c r="D16" s="65" t="s">
        <v>113</v>
      </c>
    </row>
    <row r="17" spans="1:4" s="64" customFormat="1" ht="33" customHeight="1">
      <c r="A17" s="239" t="s">
        <v>645</v>
      </c>
      <c r="B17" s="240" t="s">
        <v>581</v>
      </c>
      <c r="C17" s="242">
        <v>2237</v>
      </c>
      <c r="D17" s="65" t="s">
        <v>113</v>
      </c>
    </row>
    <row r="18" spans="1:4" s="64" customFormat="1" ht="33" customHeight="1">
      <c r="A18" s="239" t="s">
        <v>646</v>
      </c>
      <c r="B18" s="240" t="s">
        <v>582</v>
      </c>
      <c r="C18" s="241">
        <v>873</v>
      </c>
      <c r="D18" s="65" t="s">
        <v>113</v>
      </c>
    </row>
    <row r="19" spans="1:4" s="64" customFormat="1" ht="33" customHeight="1">
      <c r="A19" s="239" t="s">
        <v>649</v>
      </c>
      <c r="B19" s="240" t="s">
        <v>583</v>
      </c>
      <c r="C19" s="241">
        <v>41.733</v>
      </c>
      <c r="D19" s="65" t="s">
        <v>113</v>
      </c>
    </row>
    <row r="20" spans="1:4" s="64" customFormat="1" ht="33" customHeight="1">
      <c r="A20" s="243" t="s">
        <v>753</v>
      </c>
      <c r="B20" s="240" t="s">
        <v>744</v>
      </c>
      <c r="C20" s="244">
        <v>1</v>
      </c>
      <c r="D20" s="159" t="s">
        <v>759</v>
      </c>
    </row>
    <row r="21" spans="1:4" s="64" customFormat="1" ht="33" customHeight="1">
      <c r="A21" s="243" t="s">
        <v>745</v>
      </c>
      <c r="B21" s="240" t="s">
        <v>746</v>
      </c>
      <c r="C21" s="244">
        <v>1</v>
      </c>
      <c r="D21" s="159" t="s">
        <v>759</v>
      </c>
    </row>
    <row r="22" spans="1:4" s="64" customFormat="1" ht="33" customHeight="1">
      <c r="A22" s="243" t="s">
        <v>747</v>
      </c>
      <c r="B22" s="240" t="s">
        <v>748</v>
      </c>
      <c r="C22" s="244">
        <v>1</v>
      </c>
      <c r="D22" s="159" t="s">
        <v>759</v>
      </c>
    </row>
    <row r="23" spans="1:4" s="64" customFormat="1" ht="33" customHeight="1">
      <c r="A23" s="239" t="s">
        <v>704</v>
      </c>
      <c r="B23" s="240" t="s">
        <v>584</v>
      </c>
      <c r="C23" s="242">
        <v>12880</v>
      </c>
      <c r="D23" s="161" t="s">
        <v>114</v>
      </c>
    </row>
    <row r="24" spans="1:4" s="64" customFormat="1" ht="33" customHeight="1">
      <c r="A24" s="239" t="s">
        <v>703</v>
      </c>
      <c r="B24" s="240" t="s">
        <v>585</v>
      </c>
      <c r="C24" s="241">
        <v>3</v>
      </c>
      <c r="D24" s="161" t="s">
        <v>114</v>
      </c>
    </row>
    <row r="25" spans="1:4" s="64" customFormat="1" ht="33" customHeight="1">
      <c r="A25" s="239" t="s">
        <v>687</v>
      </c>
      <c r="B25" s="240" t="s">
        <v>686</v>
      </c>
      <c r="C25" s="242">
        <v>1618</v>
      </c>
      <c r="D25" s="65" t="s">
        <v>872</v>
      </c>
    </row>
    <row r="26" spans="1:4" s="64" customFormat="1" ht="33" customHeight="1">
      <c r="A26" s="239" t="s">
        <v>682</v>
      </c>
      <c r="B26" s="245" t="s">
        <v>658</v>
      </c>
      <c r="C26" s="241">
        <v>93.373</v>
      </c>
      <c r="D26" s="161" t="s">
        <v>115</v>
      </c>
    </row>
    <row r="27" spans="1:4" s="64" customFormat="1" ht="33" customHeight="1">
      <c r="A27" s="239" t="s">
        <v>659</v>
      </c>
      <c r="B27" s="245" t="s">
        <v>660</v>
      </c>
      <c r="C27" s="241">
        <v>5</v>
      </c>
      <c r="D27" s="161" t="s">
        <v>115</v>
      </c>
    </row>
    <row r="28" spans="1:4" s="64" customFormat="1" ht="33" customHeight="1">
      <c r="A28" s="239" t="s">
        <v>667</v>
      </c>
      <c r="B28" s="245" t="s">
        <v>681</v>
      </c>
      <c r="C28" s="241">
        <v>70</v>
      </c>
      <c r="D28" s="161" t="s">
        <v>115</v>
      </c>
    </row>
    <row r="29" spans="1:4" s="64" customFormat="1" ht="33" customHeight="1">
      <c r="A29" s="239" t="s">
        <v>664</v>
      </c>
      <c r="B29" s="245" t="s">
        <v>665</v>
      </c>
      <c r="C29" s="241">
        <v>3</v>
      </c>
      <c r="D29" s="161" t="s">
        <v>115</v>
      </c>
    </row>
    <row r="30" spans="1:4" s="64" customFormat="1" ht="33" customHeight="1">
      <c r="A30" s="239" t="s">
        <v>661</v>
      </c>
      <c r="B30" s="245" t="s">
        <v>662</v>
      </c>
      <c r="C30" s="241">
        <v>2</v>
      </c>
      <c r="D30" s="158"/>
    </row>
    <row r="31" spans="1:4" s="64" customFormat="1" ht="33" customHeight="1">
      <c r="A31" s="239" t="s">
        <v>705</v>
      </c>
      <c r="B31" s="240" t="s">
        <v>589</v>
      </c>
      <c r="C31" s="241">
        <v>8.375</v>
      </c>
      <c r="D31" s="161" t="s">
        <v>870</v>
      </c>
    </row>
    <row r="32" spans="1:4" s="64" customFormat="1" ht="33" customHeight="1">
      <c r="A32" s="239" t="s">
        <v>711</v>
      </c>
      <c r="B32" s="240" t="s">
        <v>590</v>
      </c>
      <c r="C32" s="241">
        <v>21</v>
      </c>
      <c r="D32" s="161" t="s">
        <v>870</v>
      </c>
    </row>
    <row r="33" spans="1:4" s="64" customFormat="1" ht="33" customHeight="1">
      <c r="A33" s="239" t="s">
        <v>706</v>
      </c>
      <c r="B33" s="240" t="s">
        <v>707</v>
      </c>
      <c r="C33" s="241">
        <v>0.127665932</v>
      </c>
      <c r="D33" s="161" t="s">
        <v>870</v>
      </c>
    </row>
    <row r="34" spans="1:4" s="64" customFormat="1" ht="33" customHeight="1">
      <c r="A34" s="239" t="s">
        <v>709</v>
      </c>
      <c r="B34" s="240" t="s">
        <v>710</v>
      </c>
      <c r="C34" s="241">
        <v>1.3</v>
      </c>
      <c r="D34" s="161" t="s">
        <v>870</v>
      </c>
    </row>
    <row r="35" spans="1:4" s="64" customFormat="1" ht="33" customHeight="1">
      <c r="A35" s="239" t="s">
        <v>689</v>
      </c>
      <c r="B35" s="240" t="s">
        <v>690</v>
      </c>
      <c r="C35" s="241">
        <v>5</v>
      </c>
      <c r="D35" s="161" t="s">
        <v>116</v>
      </c>
    </row>
    <row r="36" spans="1:4" s="64" customFormat="1" ht="33" customHeight="1">
      <c r="A36" s="239" t="s">
        <v>731</v>
      </c>
      <c r="B36" s="240" t="s">
        <v>592</v>
      </c>
      <c r="C36" s="242">
        <v>640633</v>
      </c>
      <c r="D36" s="65" t="s">
        <v>871</v>
      </c>
    </row>
    <row r="37" spans="1:4" s="64" customFormat="1" ht="33" customHeight="1">
      <c r="A37" s="239" t="s">
        <v>692</v>
      </c>
      <c r="B37" s="240" t="s">
        <v>693</v>
      </c>
      <c r="C37" s="241">
        <v>7</v>
      </c>
      <c r="D37" s="161" t="s">
        <v>117</v>
      </c>
    </row>
    <row r="38" spans="1:4" s="64" customFormat="1" ht="33" customHeight="1">
      <c r="A38" s="239" t="s">
        <v>694</v>
      </c>
      <c r="B38" s="240" t="s">
        <v>695</v>
      </c>
      <c r="C38" s="241">
        <v>242</v>
      </c>
      <c r="D38" s="163" t="s">
        <v>117</v>
      </c>
    </row>
    <row r="39" spans="1:4" s="64" customFormat="1" ht="33" customHeight="1">
      <c r="A39" s="239" t="s">
        <v>754</v>
      </c>
      <c r="B39" s="240" t="s">
        <v>696</v>
      </c>
      <c r="C39" s="241">
        <v>179</v>
      </c>
      <c r="D39" s="163" t="s">
        <v>117</v>
      </c>
    </row>
    <row r="40" spans="1:4" s="64" customFormat="1" ht="33" customHeight="1">
      <c r="A40" s="239" t="s">
        <v>641</v>
      </c>
      <c r="B40" s="240" t="s">
        <v>594</v>
      </c>
      <c r="C40" s="241">
        <v>203</v>
      </c>
      <c r="D40" s="161" t="s">
        <v>118</v>
      </c>
    </row>
    <row r="41" spans="1:4" s="64" customFormat="1" ht="33" customHeight="1">
      <c r="A41" s="476" t="s">
        <v>939</v>
      </c>
      <c r="B41" s="246" t="s">
        <v>940</v>
      </c>
      <c r="C41" s="477">
        <v>27</v>
      </c>
      <c r="D41" s="458" t="s">
        <v>119</v>
      </c>
    </row>
    <row r="42" spans="1:4" s="64" customFormat="1" ht="33" customHeight="1">
      <c r="A42" s="476" t="s">
        <v>788</v>
      </c>
      <c r="B42" s="246" t="s">
        <v>941</v>
      </c>
      <c r="C42" s="477">
        <v>113373</v>
      </c>
      <c r="D42" s="458" t="s">
        <v>119</v>
      </c>
    </row>
    <row r="43" spans="1:5" s="64" customFormat="1" ht="33" customHeight="1">
      <c r="A43" s="476" t="s">
        <v>933</v>
      </c>
      <c r="B43" s="482" t="s">
        <v>962</v>
      </c>
      <c r="C43" s="477">
        <v>281</v>
      </c>
      <c r="D43" s="458" t="s">
        <v>119</v>
      </c>
      <c r="E43" s="457" t="s">
        <v>955</v>
      </c>
    </row>
    <row r="44" spans="1:4" s="64" customFormat="1" ht="33" customHeight="1">
      <c r="A44" s="239" t="s">
        <v>772</v>
      </c>
      <c r="B44" s="240" t="s">
        <v>600</v>
      </c>
      <c r="C44" s="242">
        <v>120585</v>
      </c>
      <c r="D44" s="161" t="s">
        <v>120</v>
      </c>
    </row>
    <row r="45" spans="1:4" s="64" customFormat="1" ht="33" customHeight="1">
      <c r="A45" s="239" t="s">
        <v>773</v>
      </c>
      <c r="B45" s="240" t="s">
        <v>595</v>
      </c>
      <c r="C45" s="241">
        <v>50</v>
      </c>
      <c r="D45" s="161" t="s">
        <v>120</v>
      </c>
    </row>
    <row r="46" spans="1:4" s="64" customFormat="1" ht="31.5">
      <c r="A46" s="455" t="s">
        <v>914</v>
      </c>
      <c r="B46" s="246" t="s">
        <v>915</v>
      </c>
      <c r="C46" s="241">
        <v>1083</v>
      </c>
      <c r="D46" s="65" t="s">
        <v>929</v>
      </c>
    </row>
    <row r="47" spans="1:4" s="64" customFormat="1" ht="30" customHeight="1">
      <c r="A47" s="455" t="s">
        <v>916</v>
      </c>
      <c r="B47" s="246" t="s">
        <v>917</v>
      </c>
      <c r="C47" s="241">
        <v>2</v>
      </c>
      <c r="D47" s="65" t="s">
        <v>929</v>
      </c>
    </row>
    <row r="48" spans="1:4" s="64" customFormat="1" ht="33" customHeight="1">
      <c r="A48" s="239" t="s">
        <v>885</v>
      </c>
      <c r="B48" s="246" t="s">
        <v>886</v>
      </c>
      <c r="C48" s="241">
        <v>15</v>
      </c>
      <c r="D48" s="161" t="s">
        <v>121</v>
      </c>
    </row>
    <row r="49" spans="1:4" s="64" customFormat="1" ht="33" customHeight="1">
      <c r="A49" s="459" t="s">
        <v>891</v>
      </c>
      <c r="B49" s="246" t="s">
        <v>892</v>
      </c>
      <c r="C49" s="241">
        <v>180</v>
      </c>
      <c r="D49" s="161" t="s">
        <v>121</v>
      </c>
    </row>
    <row r="50" spans="1:4" s="64" customFormat="1" ht="33" customHeight="1">
      <c r="A50" s="456" t="s">
        <v>887</v>
      </c>
      <c r="B50" s="247" t="s">
        <v>896</v>
      </c>
      <c r="C50" s="241">
        <v>7</v>
      </c>
      <c r="D50" s="161"/>
    </row>
    <row r="51" spans="1:4" s="64" customFormat="1" ht="33" customHeight="1">
      <c r="A51" s="239" t="s">
        <v>784</v>
      </c>
      <c r="B51" s="240" t="s">
        <v>785</v>
      </c>
      <c r="C51" s="241">
        <v>13</v>
      </c>
      <c r="D51" s="161" t="s">
        <v>122</v>
      </c>
    </row>
    <row r="52" spans="1:4" s="64" customFormat="1" ht="33" customHeight="1">
      <c r="A52" s="239" t="s">
        <v>792</v>
      </c>
      <c r="B52" s="240" t="s">
        <v>793</v>
      </c>
      <c r="C52" s="241">
        <v>8</v>
      </c>
      <c r="D52" s="161" t="s">
        <v>123</v>
      </c>
    </row>
    <row r="53" spans="1:4" s="64" customFormat="1" ht="33" customHeight="1">
      <c r="A53" s="239" t="s">
        <v>786</v>
      </c>
      <c r="B53" s="240" t="s">
        <v>787</v>
      </c>
      <c r="C53" s="242">
        <v>8456</v>
      </c>
      <c r="D53" s="65" t="s">
        <v>798</v>
      </c>
    </row>
    <row r="54" spans="1:4" s="358" customFormat="1" ht="33" customHeight="1">
      <c r="A54" s="460" t="s">
        <v>902</v>
      </c>
      <c r="B54" s="461" t="s">
        <v>596</v>
      </c>
      <c r="C54" s="241">
        <v>9</v>
      </c>
      <c r="D54" s="357" t="s">
        <v>956</v>
      </c>
    </row>
    <row r="55" spans="1:4" s="358" customFormat="1" ht="49.5" customHeight="1">
      <c r="A55" s="462" t="s">
        <v>903</v>
      </c>
      <c r="B55" s="461" t="s">
        <v>597</v>
      </c>
      <c r="C55" s="241">
        <v>135</v>
      </c>
      <c r="D55" s="357" t="s">
        <v>956</v>
      </c>
    </row>
    <row r="56" spans="1:4" s="358" customFormat="1" ht="26.25" customHeight="1">
      <c r="A56" s="462" t="s">
        <v>906</v>
      </c>
      <c r="B56" s="461" t="s">
        <v>907</v>
      </c>
      <c r="C56" s="241">
        <v>1</v>
      </c>
      <c r="D56" s="357" t="s">
        <v>956</v>
      </c>
    </row>
    <row r="57" spans="1:4" s="64" customFormat="1" ht="26.25" customHeight="1">
      <c r="A57" s="239" t="s">
        <v>843</v>
      </c>
      <c r="B57" s="240" t="s">
        <v>842</v>
      </c>
      <c r="C57" s="241">
        <v>49</v>
      </c>
      <c r="D57" s="65" t="s">
        <v>598</v>
      </c>
    </row>
    <row r="58" spans="1:4" s="64" customFormat="1" ht="26.25" customHeight="1">
      <c r="A58" s="239" t="s">
        <v>844</v>
      </c>
      <c r="B58" s="240" t="s">
        <v>846</v>
      </c>
      <c r="C58" s="242">
        <v>17609</v>
      </c>
      <c r="D58" s="65" t="s">
        <v>598</v>
      </c>
    </row>
    <row r="59" spans="1:4" s="64" customFormat="1" ht="26.25" customHeight="1" thickBot="1">
      <c r="A59" s="248" t="s">
        <v>845</v>
      </c>
      <c r="B59" s="249" t="s">
        <v>881</v>
      </c>
      <c r="C59" s="250">
        <v>40</v>
      </c>
      <c r="D59" s="65" t="s">
        <v>598</v>
      </c>
    </row>
    <row r="60" spans="1:4" s="64" customFormat="1" ht="14.25" customHeight="1">
      <c r="A60" s="251"/>
      <c r="B60" s="252"/>
      <c r="C60" s="251"/>
      <c r="D60" s="164"/>
    </row>
    <row r="61" spans="1:3" ht="15.75">
      <c r="A61" s="253" t="s">
        <v>873</v>
      </c>
      <c r="B61" s="253"/>
      <c r="C61" s="253"/>
    </row>
  </sheetData>
  <sheetProtection/>
  <mergeCells count="3">
    <mergeCell ref="A2:C2"/>
    <mergeCell ref="A4:C4"/>
    <mergeCell ref="A1:B1"/>
  </mergeCells>
  <printOptions horizontalCentered="1"/>
  <pageMargins left="0.31496062992125984" right="0.31496062992125984" top="0.5511811023622047" bottom="0.7480314960629921" header="0" footer="0"/>
  <pageSetup horizontalDpi="300" verticalDpi="300" orientation="portrait" paperSize="9" scale="65" r:id="rId3"/>
  <headerFooter differentFirst="1">
    <oddFooter>&amp;R&amp;P</oddFooter>
  </headerFooter>
  <rowBreaks count="1" manualBreakCount="1">
    <brk id="37" max="2" man="1"/>
  </rowBreaks>
  <legacyDrawing r:id="rId2"/>
</worksheet>
</file>

<file path=xl/worksheets/sheet5.xml><?xml version="1.0" encoding="utf-8"?>
<worksheet xmlns="http://schemas.openxmlformats.org/spreadsheetml/2006/main" xmlns:r="http://schemas.openxmlformats.org/officeDocument/2006/relationships">
  <dimension ref="A1:O39"/>
  <sheetViews>
    <sheetView view="pageBreakPreview" zoomScale="89" zoomScaleNormal="89" zoomScaleSheetLayoutView="89" workbookViewId="0" topLeftCell="A1">
      <selection activeCell="B25" sqref="B25"/>
    </sheetView>
  </sheetViews>
  <sheetFormatPr defaultColWidth="9.140625" defaultRowHeight="15"/>
  <cols>
    <col min="1" max="1" width="22.57421875" style="363" customWidth="1"/>
    <col min="2" max="2" width="48.28125" style="110" customWidth="1"/>
    <col min="3" max="4" width="12.8515625" style="254" customWidth="1"/>
    <col min="5" max="5" width="14.28125" style="254" customWidth="1"/>
    <col min="6" max="6" width="14.7109375" style="254" customWidth="1"/>
    <col min="7" max="9" width="12.8515625" style="254" customWidth="1"/>
    <col min="10" max="10" width="14.8515625" style="254" customWidth="1"/>
    <col min="11" max="11" width="16.7109375" style="110" customWidth="1"/>
    <col min="12" max="12" width="14.28125" style="110" customWidth="1"/>
    <col min="13" max="13" width="13.7109375" style="110" customWidth="1"/>
    <col min="14" max="16384" width="9.140625" style="110" customWidth="1"/>
  </cols>
  <sheetData>
    <row r="1" spans="1:2" ht="15.75">
      <c r="A1" s="770" t="s">
        <v>1240</v>
      </c>
      <c r="B1" s="770"/>
    </row>
    <row r="2" spans="1:10" s="611" customFormat="1" ht="15.75">
      <c r="A2" s="771" t="s">
        <v>623</v>
      </c>
      <c r="B2" s="771"/>
      <c r="C2" s="771"/>
      <c r="D2" s="771"/>
      <c r="E2" s="771"/>
      <c r="F2" s="771"/>
      <c r="G2" s="771"/>
      <c r="H2" s="771"/>
      <c r="I2" s="771"/>
      <c r="J2" s="771"/>
    </row>
    <row r="3" spans="1:10" s="611" customFormat="1" ht="15.75">
      <c r="A3" s="162"/>
      <c r="C3" s="612"/>
      <c r="D3" s="612"/>
      <c r="E3" s="612"/>
      <c r="F3" s="612"/>
      <c r="G3" s="612"/>
      <c r="H3" s="612"/>
      <c r="I3" s="612"/>
      <c r="J3" s="612"/>
    </row>
    <row r="4" spans="1:10" s="613" customFormat="1" ht="33.75" customHeight="1">
      <c r="A4" s="773" t="s">
        <v>979</v>
      </c>
      <c r="B4" s="773"/>
      <c r="C4" s="773"/>
      <c r="D4" s="773"/>
      <c r="E4" s="773"/>
      <c r="F4" s="773"/>
      <c r="G4" s="773"/>
      <c r="H4" s="773"/>
      <c r="I4" s="773"/>
      <c r="J4" s="773"/>
    </row>
    <row r="5" ht="7.5" customHeight="1" thickBot="1"/>
    <row r="6" spans="1:10" s="618" customFormat="1" ht="15.75" customHeight="1">
      <c r="A6" s="614"/>
      <c r="B6" s="615" t="s">
        <v>27</v>
      </c>
      <c r="C6" s="616">
        <v>2014</v>
      </c>
      <c r="D6" s="616">
        <v>2015</v>
      </c>
      <c r="E6" s="616">
        <v>2016</v>
      </c>
      <c r="F6" s="616">
        <v>2017</v>
      </c>
      <c r="G6" s="616">
        <v>2018</v>
      </c>
      <c r="H6" s="616">
        <v>2019</v>
      </c>
      <c r="I6" s="616">
        <v>2020</v>
      </c>
      <c r="J6" s="617" t="s">
        <v>620</v>
      </c>
    </row>
    <row r="7" spans="1:10" s="622" customFormat="1" ht="51" customHeight="1">
      <c r="A7" s="619" t="s">
        <v>980</v>
      </c>
      <c r="B7" s="619" t="s">
        <v>28</v>
      </c>
      <c r="C7" s="620"/>
      <c r="D7" s="620"/>
      <c r="E7" s="620"/>
      <c r="F7" s="620"/>
      <c r="G7" s="620"/>
      <c r="H7" s="620"/>
      <c r="I7" s="620"/>
      <c r="J7" s="621"/>
    </row>
    <row r="8" spans="1:10" ht="18.75" customHeight="1">
      <c r="A8" s="466" t="s">
        <v>601</v>
      </c>
      <c r="B8" s="55" t="s">
        <v>53</v>
      </c>
      <c r="C8" s="66"/>
      <c r="D8" s="66"/>
      <c r="E8" s="67"/>
      <c r="F8" s="67"/>
      <c r="G8" s="67"/>
      <c r="H8" s="66"/>
      <c r="I8" s="66">
        <v>3348235</v>
      </c>
      <c r="J8" s="90">
        <f>SUM(C8:I8)</f>
        <v>3348235</v>
      </c>
    </row>
    <row r="9" spans="1:10" ht="18.75" customHeight="1">
      <c r="A9" s="464" t="s">
        <v>50</v>
      </c>
      <c r="B9" s="55" t="s">
        <v>357</v>
      </c>
      <c r="C9" s="66"/>
      <c r="D9" s="66"/>
      <c r="E9" s="67"/>
      <c r="F9" s="67">
        <v>2027101.72</v>
      </c>
      <c r="G9" s="67">
        <v>691398.18</v>
      </c>
      <c r="H9" s="66"/>
      <c r="I9" s="66"/>
      <c r="J9" s="90">
        <f>SUM(C9:I9)</f>
        <v>2718499.9</v>
      </c>
    </row>
    <row r="10" spans="1:10" ht="27.75" customHeight="1">
      <c r="A10" s="465" t="s">
        <v>49</v>
      </c>
      <c r="B10" s="55" t="s">
        <v>602</v>
      </c>
      <c r="C10" s="66"/>
      <c r="D10" s="66"/>
      <c r="E10" s="67"/>
      <c r="F10" s="67">
        <v>1224181.94</v>
      </c>
      <c r="G10" s="67"/>
      <c r="H10" s="66"/>
      <c r="I10" s="66"/>
      <c r="J10" s="90">
        <f aca="true" t="shared" si="0" ref="J10:J35">SUM(C10:I10)</f>
        <v>1224181.94</v>
      </c>
    </row>
    <row r="11" spans="1:12" ht="18.75" customHeight="1">
      <c r="A11" s="466" t="s">
        <v>342</v>
      </c>
      <c r="B11" s="55" t="s">
        <v>603</v>
      </c>
      <c r="C11" s="66"/>
      <c r="D11" s="66"/>
      <c r="E11" s="66">
        <v>7455339.69</v>
      </c>
      <c r="F11" s="66">
        <v>1588705.93</v>
      </c>
      <c r="G11" s="66"/>
      <c r="H11" s="66"/>
      <c r="I11" s="66"/>
      <c r="J11" s="90">
        <f>SUM(C11:I11)</f>
        <v>9044045.620000001</v>
      </c>
      <c r="L11" s="254"/>
    </row>
    <row r="12" spans="1:10" ht="18.75" customHeight="1">
      <c r="A12" s="466" t="s">
        <v>259</v>
      </c>
      <c r="B12" s="55" t="s">
        <v>604</v>
      </c>
      <c r="C12" s="66"/>
      <c r="D12" s="66"/>
      <c r="E12" s="67"/>
      <c r="F12" s="67">
        <v>8291092</v>
      </c>
      <c r="G12" s="66"/>
      <c r="H12" s="66"/>
      <c r="I12" s="66"/>
      <c r="J12" s="90">
        <f t="shared" si="0"/>
        <v>8291092</v>
      </c>
    </row>
    <row r="13" spans="1:10" ht="27.75" customHeight="1">
      <c r="A13" s="466" t="s">
        <v>256</v>
      </c>
      <c r="B13" s="55" t="s">
        <v>605</v>
      </c>
      <c r="C13" s="66"/>
      <c r="D13" s="66"/>
      <c r="E13" s="66">
        <v>21699613.92</v>
      </c>
      <c r="F13" s="67">
        <v>6203271.58</v>
      </c>
      <c r="G13" s="66">
        <v>1857960</v>
      </c>
      <c r="H13" s="66"/>
      <c r="I13" s="66"/>
      <c r="J13" s="90">
        <f t="shared" si="0"/>
        <v>29760845.5</v>
      </c>
    </row>
    <row r="14" spans="1:10" ht="18.75" customHeight="1">
      <c r="A14" s="466" t="s">
        <v>328</v>
      </c>
      <c r="B14" s="55" t="s">
        <v>606</v>
      </c>
      <c r="C14" s="66"/>
      <c r="D14" s="66"/>
      <c r="E14" s="66"/>
      <c r="F14" s="67">
        <v>1963365.9</v>
      </c>
      <c r="G14" s="67"/>
      <c r="H14" s="67">
        <v>68562.98</v>
      </c>
      <c r="I14" s="66"/>
      <c r="J14" s="90">
        <f t="shared" si="0"/>
        <v>2031928.88</v>
      </c>
    </row>
    <row r="15" spans="1:10" ht="27.75" customHeight="1">
      <c r="A15" s="466" t="s">
        <v>688</v>
      </c>
      <c r="B15" s="55" t="s">
        <v>607</v>
      </c>
      <c r="C15" s="66"/>
      <c r="D15" s="66"/>
      <c r="E15" s="67"/>
      <c r="F15" s="67">
        <v>340729.41</v>
      </c>
      <c r="G15" s="66"/>
      <c r="H15" s="66"/>
      <c r="I15" s="66"/>
      <c r="J15" s="90">
        <f t="shared" si="0"/>
        <v>340729.41</v>
      </c>
    </row>
    <row r="16" spans="1:12" ht="18.75" customHeight="1">
      <c r="A16" s="466" t="s">
        <v>265</v>
      </c>
      <c r="B16" s="55" t="s">
        <v>608</v>
      </c>
      <c r="C16" s="66"/>
      <c r="D16" s="66"/>
      <c r="E16" s="67"/>
      <c r="F16" s="67">
        <v>1284634.88</v>
      </c>
      <c r="G16" s="67"/>
      <c r="H16" s="67">
        <v>2034014.15</v>
      </c>
      <c r="I16" s="67"/>
      <c r="J16" s="90">
        <f t="shared" si="0"/>
        <v>3318649.03</v>
      </c>
      <c r="L16" s="254"/>
    </row>
    <row r="17" spans="1:12" ht="18.75" customHeight="1">
      <c r="A17" s="464" t="s">
        <v>247</v>
      </c>
      <c r="B17" s="55" t="s">
        <v>609</v>
      </c>
      <c r="C17" s="66"/>
      <c r="D17" s="67"/>
      <c r="E17" s="67"/>
      <c r="F17" s="67">
        <v>2847368.56</v>
      </c>
      <c r="G17" s="67">
        <v>3916001.06</v>
      </c>
      <c r="H17" s="67">
        <v>1606017.41</v>
      </c>
      <c r="I17" s="66">
        <v>352941</v>
      </c>
      <c r="J17" s="90">
        <f>SUM(F17:I17)</f>
        <v>8722328.030000001</v>
      </c>
      <c r="K17" s="623"/>
      <c r="L17" s="254"/>
    </row>
    <row r="18" spans="1:12" ht="18.75" customHeight="1">
      <c r="A18" s="466" t="s">
        <v>281</v>
      </c>
      <c r="B18" s="55" t="s">
        <v>610</v>
      </c>
      <c r="C18" s="66"/>
      <c r="D18" s="66"/>
      <c r="E18" s="66"/>
      <c r="F18" s="66">
        <v>6622543.85</v>
      </c>
      <c r="G18" s="66"/>
      <c r="H18" s="66"/>
      <c r="I18" s="66"/>
      <c r="J18" s="90">
        <f t="shared" si="0"/>
        <v>6622543.85</v>
      </c>
      <c r="K18" s="254"/>
      <c r="L18" s="254"/>
    </row>
    <row r="19" spans="1:12" ht="18.75" customHeight="1">
      <c r="A19" s="466" t="s">
        <v>266</v>
      </c>
      <c r="B19" s="55" t="s">
        <v>611</v>
      </c>
      <c r="C19" s="66"/>
      <c r="D19" s="66"/>
      <c r="E19" s="66">
        <v>1973958.02</v>
      </c>
      <c r="F19" s="67"/>
      <c r="G19" s="67"/>
      <c r="H19" s="67"/>
      <c r="I19" s="66"/>
      <c r="J19" s="90">
        <f t="shared" si="0"/>
        <v>1973958.02</v>
      </c>
      <c r="L19" s="254"/>
    </row>
    <row r="20" spans="1:10" ht="18.75" customHeight="1">
      <c r="A20" s="467" t="s">
        <v>26</v>
      </c>
      <c r="B20" s="55" t="s">
        <v>612</v>
      </c>
      <c r="C20" s="66"/>
      <c r="D20" s="66"/>
      <c r="E20" s="67"/>
      <c r="F20" s="67">
        <v>17584908.82</v>
      </c>
      <c r="G20" s="66">
        <v>6368370</v>
      </c>
      <c r="H20" s="66"/>
      <c r="I20" s="66"/>
      <c r="J20" s="90">
        <f t="shared" si="0"/>
        <v>23953278.82</v>
      </c>
    </row>
    <row r="21" spans="1:10" ht="18.75" customHeight="1">
      <c r="A21" s="466" t="s">
        <v>385</v>
      </c>
      <c r="B21" s="55" t="s">
        <v>613</v>
      </c>
      <c r="C21" s="66"/>
      <c r="D21" s="66"/>
      <c r="F21" s="67">
        <v>7176212.3</v>
      </c>
      <c r="G21" s="67">
        <v>611767</v>
      </c>
      <c r="H21" s="66">
        <v>603182</v>
      </c>
      <c r="I21" s="66"/>
      <c r="J21" s="90">
        <f t="shared" si="0"/>
        <v>8391161.3</v>
      </c>
    </row>
    <row r="22" spans="1:10" ht="18.75" customHeight="1">
      <c r="A22" s="466" t="s">
        <v>270</v>
      </c>
      <c r="B22" s="55" t="s">
        <v>616</v>
      </c>
      <c r="C22" s="66"/>
      <c r="D22" s="66"/>
      <c r="E22" s="463"/>
      <c r="F22" s="66">
        <v>1380157.33</v>
      </c>
      <c r="G22" s="66">
        <v>6032792.97</v>
      </c>
      <c r="H22" s="66"/>
      <c r="I22" s="66"/>
      <c r="J22" s="90">
        <v>7412950.3</v>
      </c>
    </row>
    <row r="23" spans="1:10" ht="18.75" customHeight="1">
      <c r="A23" s="466" t="s">
        <v>279</v>
      </c>
      <c r="B23" s="55" t="s">
        <v>614</v>
      </c>
      <c r="C23" s="66"/>
      <c r="D23" s="66"/>
      <c r="E23" s="66"/>
      <c r="F23" s="67">
        <v>1095879.34</v>
      </c>
      <c r="G23" s="66">
        <v>1289891.87</v>
      </c>
      <c r="H23" s="66"/>
      <c r="I23" s="66"/>
      <c r="J23" s="90">
        <v>2385771.21</v>
      </c>
    </row>
    <row r="24" spans="1:10" ht="18.75" customHeight="1">
      <c r="A24" s="466" t="s">
        <v>276</v>
      </c>
      <c r="B24" s="55" t="s">
        <v>615</v>
      </c>
      <c r="C24" s="66"/>
      <c r="D24" s="67"/>
      <c r="E24" s="66">
        <v>5743439.12</v>
      </c>
      <c r="F24" s="67"/>
      <c r="G24" s="67"/>
      <c r="H24" s="67"/>
      <c r="I24" s="67"/>
      <c r="J24" s="90">
        <f t="shared" si="0"/>
        <v>5743439.12</v>
      </c>
    </row>
    <row r="25" spans="1:10" ht="27.75" customHeight="1">
      <c r="A25" s="478" t="s">
        <v>51</v>
      </c>
      <c r="B25" s="55" t="s">
        <v>52</v>
      </c>
      <c r="C25" s="66"/>
      <c r="D25" s="66"/>
      <c r="E25" s="67"/>
      <c r="F25" s="66"/>
      <c r="G25" s="66">
        <v>950507</v>
      </c>
      <c r="H25" s="66">
        <v>1748614.38</v>
      </c>
      <c r="I25" s="66"/>
      <c r="J25" s="90">
        <f>SUM(C25:I25)</f>
        <v>2699121.38</v>
      </c>
    </row>
    <row r="26" spans="1:10" ht="30.75" customHeight="1">
      <c r="A26" s="479" t="s">
        <v>958</v>
      </c>
      <c r="B26" s="55" t="s">
        <v>957</v>
      </c>
      <c r="C26" s="66"/>
      <c r="D26" s="66"/>
      <c r="E26" s="463"/>
      <c r="F26" s="66"/>
      <c r="G26" s="66">
        <v>112020</v>
      </c>
      <c r="H26" s="66"/>
      <c r="I26" s="66"/>
      <c r="J26" s="90">
        <v>112020</v>
      </c>
    </row>
    <row r="27" spans="1:10" ht="27.75" customHeight="1">
      <c r="A27" s="465" t="s">
        <v>919</v>
      </c>
      <c r="B27" s="69" t="s">
        <v>617</v>
      </c>
      <c r="C27" s="66"/>
      <c r="D27" s="66"/>
      <c r="E27" s="66"/>
      <c r="F27" s="66"/>
      <c r="G27" s="66">
        <v>1161453.01</v>
      </c>
      <c r="H27" s="66"/>
      <c r="I27" s="66"/>
      <c r="J27" s="90">
        <v>1161453.01</v>
      </c>
    </row>
    <row r="28" spans="1:12" ht="19.5" customHeight="1">
      <c r="A28" s="466" t="s">
        <v>274</v>
      </c>
      <c r="B28" s="55" t="s">
        <v>618</v>
      </c>
      <c r="C28" s="66"/>
      <c r="D28" s="66"/>
      <c r="E28" s="66"/>
      <c r="F28" s="66"/>
      <c r="G28" s="66">
        <v>3074098.28</v>
      </c>
      <c r="H28" s="66"/>
      <c r="I28" s="66"/>
      <c r="J28" s="90">
        <v>3074098.28</v>
      </c>
      <c r="L28" s="254"/>
    </row>
    <row r="29" spans="1:10" ht="18.75" customHeight="1">
      <c r="A29" s="466" t="s">
        <v>45</v>
      </c>
      <c r="B29" s="55" t="s">
        <v>46</v>
      </c>
      <c r="C29" s="66"/>
      <c r="D29" s="66"/>
      <c r="E29" s="66"/>
      <c r="F29" s="66">
        <v>3234556.47</v>
      </c>
      <c r="G29" s="66"/>
      <c r="H29" s="66"/>
      <c r="I29" s="66"/>
      <c r="J29" s="90">
        <f t="shared" si="0"/>
        <v>3234556.47</v>
      </c>
    </row>
    <row r="30" spans="1:14" ht="18.75" customHeight="1">
      <c r="A30" s="466" t="s">
        <v>273</v>
      </c>
      <c r="B30" s="55" t="s">
        <v>47</v>
      </c>
      <c r="C30" s="66"/>
      <c r="D30" s="66"/>
      <c r="E30" s="66"/>
      <c r="F30" s="66">
        <v>2372044.8</v>
      </c>
      <c r="G30" s="67"/>
      <c r="H30" s="66"/>
      <c r="I30" s="66"/>
      <c r="J30" s="90">
        <f t="shared" si="0"/>
        <v>2372044.8</v>
      </c>
      <c r="L30" s="359"/>
      <c r="M30" s="360"/>
      <c r="N30" s="360"/>
    </row>
    <row r="31" spans="1:15" ht="25.5">
      <c r="A31" s="465" t="s">
        <v>905</v>
      </c>
      <c r="B31" s="55" t="s">
        <v>44</v>
      </c>
      <c r="C31" s="66"/>
      <c r="D31" s="66"/>
      <c r="E31" s="67"/>
      <c r="F31" s="66"/>
      <c r="G31" s="67">
        <v>1216714.12</v>
      </c>
      <c r="H31" s="67">
        <v>300000</v>
      </c>
      <c r="I31" s="66"/>
      <c r="J31" s="90">
        <f t="shared" si="0"/>
        <v>1516714.12</v>
      </c>
      <c r="L31" s="360"/>
      <c r="M31" s="360"/>
      <c r="N31" s="360"/>
      <c r="O31" s="360"/>
    </row>
    <row r="32" spans="1:15" ht="42" customHeight="1">
      <c r="A32" s="468" t="s">
        <v>268</v>
      </c>
      <c r="B32" s="55" t="s">
        <v>619</v>
      </c>
      <c r="C32" s="66"/>
      <c r="D32" s="66"/>
      <c r="E32" s="66"/>
      <c r="F32" s="67">
        <v>6897298.73</v>
      </c>
      <c r="G32" s="67"/>
      <c r="H32" s="66"/>
      <c r="I32" s="66"/>
      <c r="J32" s="90">
        <f t="shared" si="0"/>
        <v>6897298.73</v>
      </c>
      <c r="L32" s="360"/>
      <c r="M32" s="361"/>
      <c r="N32" s="360"/>
      <c r="O32" s="360"/>
    </row>
    <row r="33" spans="1:15" ht="21" customHeight="1">
      <c r="A33" s="469" t="s">
        <v>749</v>
      </c>
      <c r="B33" s="55" t="s">
        <v>750</v>
      </c>
      <c r="C33" s="66"/>
      <c r="D33" s="66"/>
      <c r="E33" s="66"/>
      <c r="F33" s="67">
        <v>120000</v>
      </c>
      <c r="G33" s="67"/>
      <c r="H33" s="66"/>
      <c r="I33" s="66"/>
      <c r="J33" s="90">
        <f t="shared" si="0"/>
        <v>120000</v>
      </c>
      <c r="L33" s="360"/>
      <c r="M33" s="361"/>
      <c r="N33" s="360"/>
      <c r="O33" s="360"/>
    </row>
    <row r="34" spans="1:15" ht="21" customHeight="1">
      <c r="A34" s="470" t="s">
        <v>743</v>
      </c>
      <c r="B34" s="55" t="s">
        <v>751</v>
      </c>
      <c r="C34" s="66"/>
      <c r="D34" s="66"/>
      <c r="E34" s="66"/>
      <c r="F34" s="67">
        <v>428256.22</v>
      </c>
      <c r="G34" s="67"/>
      <c r="H34" s="66"/>
      <c r="I34" s="66"/>
      <c r="J34" s="90">
        <f t="shared" si="0"/>
        <v>428256.22</v>
      </c>
      <c r="L34" s="360"/>
      <c r="M34" s="361"/>
      <c r="N34" s="360"/>
      <c r="O34" s="360"/>
    </row>
    <row r="35" spans="1:15" ht="21" customHeight="1" thickBot="1">
      <c r="A35" s="471" t="s">
        <v>741</v>
      </c>
      <c r="B35" s="255" t="s">
        <v>752</v>
      </c>
      <c r="C35" s="256"/>
      <c r="D35" s="256"/>
      <c r="E35" s="256"/>
      <c r="F35" s="257">
        <v>2456046</v>
      </c>
      <c r="G35" s="257"/>
      <c r="H35" s="256"/>
      <c r="I35" s="256"/>
      <c r="J35" s="165">
        <f t="shared" si="0"/>
        <v>2456046</v>
      </c>
      <c r="L35" s="360"/>
      <c r="M35" s="361"/>
      <c r="N35" s="360"/>
      <c r="O35" s="360"/>
    </row>
    <row r="36" spans="1:15" ht="12.75">
      <c r="A36" s="772" t="s">
        <v>874</v>
      </c>
      <c r="B36" s="772"/>
      <c r="C36" s="772"/>
      <c r="D36" s="772"/>
      <c r="E36" s="772"/>
      <c r="F36" s="772"/>
      <c r="G36" s="772"/>
      <c r="H36" s="772"/>
      <c r="I36" s="772"/>
      <c r="J36" s="772"/>
      <c r="L36" s="360"/>
      <c r="M36" s="360"/>
      <c r="N36" s="360"/>
      <c r="O36" s="360"/>
    </row>
    <row r="37" spans="10:15" ht="12.75">
      <c r="J37" s="254">
        <f>SUM(J8:J35)</f>
        <v>149355246.94</v>
      </c>
      <c r="L37" s="360"/>
      <c r="M37" s="360"/>
      <c r="N37" s="360"/>
      <c r="O37" s="360"/>
    </row>
    <row r="38" spans="12:15" ht="12.75">
      <c r="L38" s="360"/>
      <c r="M38" s="360"/>
      <c r="N38" s="360"/>
      <c r="O38" s="360"/>
    </row>
    <row r="39" spans="12:15" ht="12.75">
      <c r="L39" s="360"/>
      <c r="M39" s="360"/>
      <c r="N39" s="360"/>
      <c r="O39" s="360"/>
    </row>
  </sheetData>
  <sheetProtection/>
  <mergeCells count="4">
    <mergeCell ref="A2:J2"/>
    <mergeCell ref="A36:J36"/>
    <mergeCell ref="A4:J4"/>
    <mergeCell ref="A1:B1"/>
  </mergeCells>
  <printOptions horizontalCentered="1"/>
  <pageMargins left="0.31496062992125984" right="0.31496062992125984" top="0.5511811023622047" bottom="0.1968503937007874" header="0" footer="0"/>
  <pageSetup fitToWidth="0" horizontalDpi="600" verticalDpi="600" orientation="landscape" paperSize="9" scale="70"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N40"/>
  <sheetViews>
    <sheetView view="pageBreakPreview" zoomScale="65" zoomScaleNormal="80" zoomScaleSheetLayoutView="65" zoomScalePageLayoutView="0" workbookViewId="0" topLeftCell="A1">
      <selection activeCell="A1" sqref="A1:B1"/>
    </sheetView>
  </sheetViews>
  <sheetFormatPr defaultColWidth="9.140625" defaultRowHeight="15"/>
  <cols>
    <col min="1" max="1" width="28.57421875" style="628" customWidth="1"/>
    <col min="2" max="2" width="48.28125" style="629" customWidth="1"/>
    <col min="3" max="10" width="15.421875" style="624" customWidth="1"/>
    <col min="11" max="11" width="33.57421875" style="297" customWidth="1"/>
    <col min="12" max="12" width="13.7109375" style="297" customWidth="1"/>
    <col min="13" max="16384" width="9.140625" style="297" customWidth="1"/>
  </cols>
  <sheetData>
    <row r="1" spans="1:2" ht="15.75">
      <c r="A1" s="770" t="s">
        <v>1240</v>
      </c>
      <c r="B1" s="770"/>
    </row>
    <row r="2" spans="1:10" s="625" customFormat="1" ht="15.75">
      <c r="A2" s="768" t="s">
        <v>623</v>
      </c>
      <c r="B2" s="768"/>
      <c r="C2" s="768"/>
      <c r="D2" s="768"/>
      <c r="E2" s="768"/>
      <c r="F2" s="768"/>
      <c r="G2" s="768"/>
      <c r="H2" s="768"/>
      <c r="I2" s="768"/>
      <c r="J2" s="768"/>
    </row>
    <row r="3" spans="1:10" s="625" customFormat="1" ht="15.75">
      <c r="A3" s="235"/>
      <c r="B3" s="626"/>
      <c r="C3" s="627"/>
      <c r="D3" s="627"/>
      <c r="E3" s="627"/>
      <c r="F3" s="627"/>
      <c r="G3" s="627"/>
      <c r="H3" s="627"/>
      <c r="I3" s="627"/>
      <c r="J3" s="627"/>
    </row>
    <row r="4" spans="1:10" s="625" customFormat="1" ht="33" customHeight="1">
      <c r="A4" s="777" t="s">
        <v>1177</v>
      </c>
      <c r="B4" s="777"/>
      <c r="C4" s="777"/>
      <c r="D4" s="777"/>
      <c r="E4" s="777"/>
      <c r="F4" s="777"/>
      <c r="G4" s="777"/>
      <c r="H4" s="777"/>
      <c r="I4" s="777"/>
      <c r="J4" s="777"/>
    </row>
    <row r="5" ht="13.5" thickBot="1"/>
    <row r="6" spans="1:10" s="634" customFormat="1" ht="13.5" thickBot="1">
      <c r="A6" s="630"/>
      <c r="B6" s="631" t="s">
        <v>27</v>
      </c>
      <c r="C6" s="632">
        <v>2014</v>
      </c>
      <c r="D6" s="632">
        <v>2015</v>
      </c>
      <c r="E6" s="632">
        <v>2016</v>
      </c>
      <c r="F6" s="632">
        <v>2017</v>
      </c>
      <c r="G6" s="632">
        <v>2018</v>
      </c>
      <c r="H6" s="632">
        <v>2019</v>
      </c>
      <c r="I6" s="632">
        <v>2020</v>
      </c>
      <c r="J6" s="633" t="s">
        <v>620</v>
      </c>
    </row>
    <row r="7" spans="1:10" s="638" customFormat="1" ht="51.75" customHeight="1">
      <c r="A7" s="635" t="s">
        <v>980</v>
      </c>
      <c r="B7" s="635" t="s">
        <v>28</v>
      </c>
      <c r="C7" s="636"/>
      <c r="D7" s="636"/>
      <c r="E7" s="636"/>
      <c r="F7" s="636"/>
      <c r="G7" s="636"/>
      <c r="H7" s="636"/>
      <c r="I7" s="636"/>
      <c r="J7" s="637"/>
    </row>
    <row r="8" spans="1:10" ht="22.5" customHeight="1">
      <c r="A8" s="639" t="s">
        <v>601</v>
      </c>
      <c r="B8" s="232" t="s">
        <v>53</v>
      </c>
      <c r="C8" s="201"/>
      <c r="D8" s="201"/>
      <c r="E8" s="640"/>
      <c r="F8" s="640"/>
      <c r="G8" s="640"/>
      <c r="H8" s="201"/>
      <c r="I8" s="201">
        <v>3348235</v>
      </c>
      <c r="J8" s="641">
        <f>SUM(I8)</f>
        <v>3348235</v>
      </c>
    </row>
    <row r="9" spans="1:10" ht="22.5" customHeight="1">
      <c r="A9" s="642" t="s">
        <v>50</v>
      </c>
      <c r="B9" s="232" t="s">
        <v>357</v>
      </c>
      <c r="C9" s="201"/>
      <c r="D9" s="201"/>
      <c r="E9" s="640"/>
      <c r="F9" s="640">
        <v>2027101.72</v>
      </c>
      <c r="G9" s="640">
        <f>F9+691398.18</f>
        <v>2718499.9</v>
      </c>
      <c r="H9" s="201"/>
      <c r="I9" s="201"/>
      <c r="J9" s="641">
        <f>SUM(G9)</f>
        <v>2718499.9</v>
      </c>
    </row>
    <row r="10" spans="1:10" ht="26.25" customHeight="1">
      <c r="A10" s="643" t="s">
        <v>49</v>
      </c>
      <c r="B10" s="232" t="s">
        <v>602</v>
      </c>
      <c r="C10" s="201"/>
      <c r="D10" s="201"/>
      <c r="E10" s="640"/>
      <c r="F10" s="640">
        <v>1224181.94</v>
      </c>
      <c r="G10" s="640"/>
      <c r="H10" s="201"/>
      <c r="I10" s="201"/>
      <c r="J10" s="641">
        <f>SUM(F10)</f>
        <v>1224181.94</v>
      </c>
    </row>
    <row r="11" spans="1:11" ht="22.5" customHeight="1">
      <c r="A11" s="639" t="s">
        <v>342</v>
      </c>
      <c r="B11" s="232" t="s">
        <v>603</v>
      </c>
      <c r="C11" s="201"/>
      <c r="D11" s="201"/>
      <c r="E11" s="201"/>
      <c r="F11" s="201">
        <v>7455339.69</v>
      </c>
      <c r="G11" s="201">
        <v>9044045.62</v>
      </c>
      <c r="H11" s="201"/>
      <c r="I11" s="201"/>
      <c r="J11" s="201">
        <v>9044045.62</v>
      </c>
      <c r="K11" s="624"/>
    </row>
    <row r="12" spans="1:10" ht="22.5" customHeight="1">
      <c r="A12" s="639" t="s">
        <v>259</v>
      </c>
      <c r="B12" s="232" t="s">
        <v>604</v>
      </c>
      <c r="C12" s="201"/>
      <c r="D12" s="201"/>
      <c r="E12" s="640"/>
      <c r="F12" s="640">
        <v>8291092</v>
      </c>
      <c r="G12" s="201"/>
      <c r="H12" s="201"/>
      <c r="I12" s="201"/>
      <c r="J12" s="641">
        <f>SUM(F12)</f>
        <v>8291092</v>
      </c>
    </row>
    <row r="13" spans="1:10" ht="26.25" customHeight="1">
      <c r="A13" s="639" t="s">
        <v>256</v>
      </c>
      <c r="B13" s="232" t="s">
        <v>605</v>
      </c>
      <c r="C13" s="201"/>
      <c r="D13" s="201"/>
      <c r="E13" s="201">
        <v>21699613.92</v>
      </c>
      <c r="F13" s="640">
        <f>E13+6203271.58</f>
        <v>27902885.5</v>
      </c>
      <c r="G13" s="201">
        <f>F13+1857960</f>
        <v>29760845.5</v>
      </c>
      <c r="H13" s="201"/>
      <c r="I13" s="201"/>
      <c r="J13" s="641">
        <f>SUM(G13)</f>
        <v>29760845.5</v>
      </c>
    </row>
    <row r="14" spans="1:10" ht="22.5" customHeight="1">
      <c r="A14" s="639" t="s">
        <v>328</v>
      </c>
      <c r="B14" s="232" t="s">
        <v>606</v>
      </c>
      <c r="C14" s="201"/>
      <c r="D14" s="201"/>
      <c r="E14" s="201"/>
      <c r="F14" s="640">
        <v>1963365.9</v>
      </c>
      <c r="G14" s="640"/>
      <c r="H14" s="640">
        <f>F14+68562.98</f>
        <v>2031928.88</v>
      </c>
      <c r="I14" s="201"/>
      <c r="J14" s="641">
        <f>SUM(H14)</f>
        <v>2031928.88</v>
      </c>
    </row>
    <row r="15" spans="1:10" ht="26.25" customHeight="1">
      <c r="A15" s="639" t="s">
        <v>688</v>
      </c>
      <c r="B15" s="232" t="s">
        <v>607</v>
      </c>
      <c r="C15" s="201"/>
      <c r="D15" s="201"/>
      <c r="E15" s="640"/>
      <c r="F15" s="640">
        <v>340729.41</v>
      </c>
      <c r="G15" s="201"/>
      <c r="H15" s="201"/>
      <c r="I15" s="201"/>
      <c r="J15" s="641">
        <f>SUM(F15)</f>
        <v>340729.41</v>
      </c>
    </row>
    <row r="16" spans="1:11" ht="22.5" customHeight="1">
      <c r="A16" s="639" t="s">
        <v>265</v>
      </c>
      <c r="B16" s="232" t="s">
        <v>608</v>
      </c>
      <c r="C16" s="201"/>
      <c r="D16" s="201"/>
      <c r="E16" s="640"/>
      <c r="F16" s="640">
        <v>1284634.88</v>
      </c>
      <c r="G16" s="640"/>
      <c r="H16" s="640">
        <v>3318649.03</v>
      </c>
      <c r="I16" s="640"/>
      <c r="J16" s="641">
        <f>SUM(H16)</f>
        <v>3318649.03</v>
      </c>
      <c r="K16" s="624"/>
    </row>
    <row r="17" spans="1:11" ht="22.5" customHeight="1">
      <c r="A17" s="642" t="s">
        <v>247</v>
      </c>
      <c r="B17" s="232" t="s">
        <v>609</v>
      </c>
      <c r="C17" s="201"/>
      <c r="D17" s="640"/>
      <c r="E17" s="640"/>
      <c r="F17" s="640">
        <v>2847368.56</v>
      </c>
      <c r="G17" s="640">
        <v>6763369.62</v>
      </c>
      <c r="H17" s="640">
        <v>8369387.03</v>
      </c>
      <c r="I17" s="201">
        <v>8722328.03</v>
      </c>
      <c r="J17" s="641">
        <v>8722328.03</v>
      </c>
      <c r="K17" s="644"/>
    </row>
    <row r="18" spans="1:11" ht="22.5" customHeight="1">
      <c r="A18" s="639" t="s">
        <v>281</v>
      </c>
      <c r="B18" s="232" t="s">
        <v>610</v>
      </c>
      <c r="C18" s="201"/>
      <c r="D18" s="201"/>
      <c r="E18" s="201"/>
      <c r="F18" s="201">
        <v>6622543.85</v>
      </c>
      <c r="G18" s="201"/>
      <c r="H18" s="201"/>
      <c r="I18" s="201"/>
      <c r="J18" s="641">
        <f>SUM(F18)</f>
        <v>6622543.85</v>
      </c>
      <c r="K18" s="624"/>
    </row>
    <row r="19" spans="1:11" ht="22.5" customHeight="1">
      <c r="A19" s="639" t="s">
        <v>266</v>
      </c>
      <c r="B19" s="232" t="s">
        <v>611</v>
      </c>
      <c r="C19" s="201"/>
      <c r="D19" s="201"/>
      <c r="E19" s="201">
        <v>1973958.02</v>
      </c>
      <c r="F19" s="640"/>
      <c r="G19" s="640"/>
      <c r="H19" s="640"/>
      <c r="I19" s="201"/>
      <c r="J19" s="641">
        <f>SUM(E19)</f>
        <v>1973958.02</v>
      </c>
      <c r="K19" s="624"/>
    </row>
    <row r="20" spans="1:10" ht="22.5" customHeight="1">
      <c r="A20" s="36" t="s">
        <v>26</v>
      </c>
      <c r="B20" s="232" t="s">
        <v>612</v>
      </c>
      <c r="C20" s="201"/>
      <c r="D20" s="201"/>
      <c r="E20" s="640"/>
      <c r="F20" s="640">
        <v>17584908.82</v>
      </c>
      <c r="G20" s="201">
        <f>F20+6368370</f>
        <v>23953278.82</v>
      </c>
      <c r="H20" s="201"/>
      <c r="I20" s="201"/>
      <c r="J20" s="641">
        <f>SUM(G20)</f>
        <v>23953278.82</v>
      </c>
    </row>
    <row r="21" spans="1:10" ht="22.5" customHeight="1">
      <c r="A21" s="639" t="s">
        <v>385</v>
      </c>
      <c r="B21" s="232" t="s">
        <v>613</v>
      </c>
      <c r="C21" s="201"/>
      <c r="D21" s="201"/>
      <c r="E21" s="640"/>
      <c r="F21" s="640">
        <v>7176212.3</v>
      </c>
      <c r="G21" s="640">
        <f>F21+611767</f>
        <v>7787979.3</v>
      </c>
      <c r="H21" s="201">
        <f>G21+603182</f>
        <v>8391161.3</v>
      </c>
      <c r="I21" s="201"/>
      <c r="J21" s="641">
        <v>8391161.3</v>
      </c>
    </row>
    <row r="22" spans="1:10" ht="22.5" customHeight="1">
      <c r="A22" s="639" t="s">
        <v>270</v>
      </c>
      <c r="B22" s="232" t="s">
        <v>616</v>
      </c>
      <c r="C22" s="201"/>
      <c r="D22" s="201"/>
      <c r="E22" s="201"/>
      <c r="F22" s="201">
        <v>1380157.33</v>
      </c>
      <c r="G22" s="201">
        <v>7412950.3</v>
      </c>
      <c r="H22" s="201"/>
      <c r="I22" s="201"/>
      <c r="J22" s="641">
        <f>G22</f>
        <v>7412950.3</v>
      </c>
    </row>
    <row r="23" spans="1:10" ht="22.5" customHeight="1">
      <c r="A23" s="639" t="s">
        <v>279</v>
      </c>
      <c r="B23" s="232" t="s">
        <v>614</v>
      </c>
      <c r="C23" s="201"/>
      <c r="D23" s="201"/>
      <c r="E23" s="201"/>
      <c r="F23" s="640">
        <v>1095879.34</v>
      </c>
      <c r="G23" s="201">
        <v>2385771.21</v>
      </c>
      <c r="H23" s="201"/>
      <c r="I23" s="201"/>
      <c r="J23" s="641">
        <v>2385771.21</v>
      </c>
    </row>
    <row r="24" spans="1:10" ht="22.5" customHeight="1">
      <c r="A24" s="639" t="s">
        <v>276</v>
      </c>
      <c r="B24" s="232" t="s">
        <v>615</v>
      </c>
      <c r="C24" s="201"/>
      <c r="D24" s="640"/>
      <c r="E24" s="201">
        <v>5743439.12</v>
      </c>
      <c r="F24" s="640"/>
      <c r="G24" s="640"/>
      <c r="H24" s="640"/>
      <c r="I24" s="640"/>
      <c r="J24" s="641">
        <f>SUM(E24)</f>
        <v>5743439.12</v>
      </c>
    </row>
    <row r="25" spans="1:10" ht="30.75" customHeight="1">
      <c r="A25" s="645" t="s">
        <v>51</v>
      </c>
      <c r="B25" s="232" t="s">
        <v>52</v>
      </c>
      <c r="C25" s="201"/>
      <c r="D25" s="201"/>
      <c r="E25" s="640"/>
      <c r="F25" s="201"/>
      <c r="G25" s="201">
        <v>950507</v>
      </c>
      <c r="H25" s="201">
        <v>2699121.38</v>
      </c>
      <c r="I25" s="201"/>
      <c r="J25" s="641">
        <v>2699121.38</v>
      </c>
    </row>
    <row r="26" spans="1:10" ht="42.75" customHeight="1">
      <c r="A26" s="646" t="s">
        <v>958</v>
      </c>
      <c r="B26" s="202" t="s">
        <v>957</v>
      </c>
      <c r="C26" s="201"/>
      <c r="D26" s="201"/>
      <c r="E26" s="647"/>
      <c r="F26" s="201"/>
      <c r="G26" s="201">
        <v>112020</v>
      </c>
      <c r="H26" s="201"/>
      <c r="I26" s="201"/>
      <c r="J26" s="641">
        <v>112020</v>
      </c>
    </row>
    <row r="27" spans="1:10" ht="24" customHeight="1">
      <c r="A27" s="643" t="s">
        <v>919</v>
      </c>
      <c r="B27" s="648" t="s">
        <v>617</v>
      </c>
      <c r="C27" s="201"/>
      <c r="D27" s="201"/>
      <c r="E27" s="201"/>
      <c r="F27" s="201"/>
      <c r="G27" s="201">
        <v>1161453.01</v>
      </c>
      <c r="H27" s="201"/>
      <c r="I27" s="201"/>
      <c r="J27" s="641">
        <v>1161453.01</v>
      </c>
    </row>
    <row r="28" spans="1:11" ht="25.5" customHeight="1">
      <c r="A28" s="639" t="s">
        <v>287</v>
      </c>
      <c r="B28" s="232" t="s">
        <v>618</v>
      </c>
      <c r="C28" s="201"/>
      <c r="D28" s="201"/>
      <c r="E28" s="201"/>
      <c r="F28" s="201"/>
      <c r="G28" s="201">
        <v>3074098.28</v>
      </c>
      <c r="I28" s="201"/>
      <c r="J28" s="641">
        <v>3074098.28</v>
      </c>
      <c r="K28" s="624"/>
    </row>
    <row r="29" spans="1:10" ht="22.5" customHeight="1">
      <c r="A29" s="639" t="s">
        <v>45</v>
      </c>
      <c r="B29" s="232" t="s">
        <v>46</v>
      </c>
      <c r="C29" s="201"/>
      <c r="D29" s="201"/>
      <c r="E29" s="201"/>
      <c r="F29" s="201">
        <v>3234556.47</v>
      </c>
      <c r="G29" s="201"/>
      <c r="H29" s="201"/>
      <c r="I29" s="201"/>
      <c r="J29" s="641">
        <f aca="true" t="shared" si="0" ref="J29:J35">SUM(F29)</f>
        <v>3234556.47</v>
      </c>
    </row>
    <row r="30" spans="1:13" ht="22.5" customHeight="1">
      <c r="A30" s="639" t="s">
        <v>273</v>
      </c>
      <c r="B30" s="232" t="s">
        <v>47</v>
      </c>
      <c r="C30" s="201"/>
      <c r="D30" s="201"/>
      <c r="E30" s="201"/>
      <c r="F30" s="201">
        <v>2372044.8</v>
      </c>
      <c r="G30" s="640"/>
      <c r="H30" s="201"/>
      <c r="I30" s="201"/>
      <c r="J30" s="641">
        <f t="shared" si="0"/>
        <v>2372044.8</v>
      </c>
      <c r="K30" s="649"/>
      <c r="L30" s="650"/>
      <c r="M30" s="650"/>
    </row>
    <row r="31" spans="1:14" ht="24.75" customHeight="1">
      <c r="A31" s="643" t="s">
        <v>905</v>
      </c>
      <c r="B31" s="232" t="s">
        <v>44</v>
      </c>
      <c r="C31" s="201"/>
      <c r="D31" s="201"/>
      <c r="E31" s="640"/>
      <c r="F31" s="201"/>
      <c r="G31" s="640">
        <v>1216714.12</v>
      </c>
      <c r="H31" s="640">
        <v>1516714.12</v>
      </c>
      <c r="I31" s="201"/>
      <c r="J31" s="641">
        <v>1516714.12</v>
      </c>
      <c r="K31" s="650"/>
      <c r="L31" s="650"/>
      <c r="M31" s="650"/>
      <c r="N31" s="650"/>
    </row>
    <row r="32" spans="1:14" ht="42" customHeight="1">
      <c r="A32" s="651" t="s">
        <v>268</v>
      </c>
      <c r="B32" s="232" t="s">
        <v>619</v>
      </c>
      <c r="C32" s="201"/>
      <c r="D32" s="201"/>
      <c r="E32" s="201"/>
      <c r="F32" s="640">
        <v>6897298.73</v>
      </c>
      <c r="G32" s="640"/>
      <c r="H32" s="201"/>
      <c r="I32" s="201"/>
      <c r="J32" s="641">
        <f t="shared" si="0"/>
        <v>6897298.73</v>
      </c>
      <c r="K32" s="650"/>
      <c r="L32" s="652"/>
      <c r="M32" s="650"/>
      <c r="N32" s="650"/>
    </row>
    <row r="33" spans="1:14" ht="22.5" customHeight="1">
      <c r="A33" s="653" t="s">
        <v>749</v>
      </c>
      <c r="B33" s="232" t="s">
        <v>750</v>
      </c>
      <c r="C33" s="201"/>
      <c r="D33" s="201"/>
      <c r="E33" s="201"/>
      <c r="F33" s="640">
        <v>120000</v>
      </c>
      <c r="G33" s="640"/>
      <c r="H33" s="201"/>
      <c r="I33" s="201"/>
      <c r="J33" s="641">
        <f t="shared" si="0"/>
        <v>120000</v>
      </c>
      <c r="K33" s="650"/>
      <c r="L33" s="652"/>
      <c r="M33" s="650"/>
      <c r="N33" s="650"/>
    </row>
    <row r="34" spans="1:14" ht="22.5" customHeight="1">
      <c r="A34" s="224" t="s">
        <v>743</v>
      </c>
      <c r="B34" s="232" t="s">
        <v>751</v>
      </c>
      <c r="C34" s="201"/>
      <c r="D34" s="201"/>
      <c r="E34" s="201"/>
      <c r="F34" s="640">
        <v>428256.22</v>
      </c>
      <c r="G34" s="640"/>
      <c r="H34" s="201"/>
      <c r="I34" s="201"/>
      <c r="J34" s="641">
        <f t="shared" si="0"/>
        <v>428256.22</v>
      </c>
      <c r="K34" s="650"/>
      <c r="L34" s="652"/>
      <c r="M34" s="650"/>
      <c r="N34" s="650"/>
    </row>
    <row r="35" spans="1:14" ht="22.5" customHeight="1" thickBot="1">
      <c r="A35" s="654" t="s">
        <v>741</v>
      </c>
      <c r="B35" s="655" t="s">
        <v>752</v>
      </c>
      <c r="C35" s="656"/>
      <c r="D35" s="656"/>
      <c r="E35" s="656"/>
      <c r="F35" s="657">
        <v>2456046</v>
      </c>
      <c r="G35" s="657"/>
      <c r="H35" s="656"/>
      <c r="I35" s="656"/>
      <c r="J35" s="658">
        <f t="shared" si="0"/>
        <v>2456046</v>
      </c>
      <c r="K35" s="650"/>
      <c r="L35" s="652"/>
      <c r="M35" s="650"/>
      <c r="N35" s="650"/>
    </row>
    <row r="36" spans="1:14" ht="12" customHeight="1">
      <c r="A36" s="659"/>
      <c r="B36" s="774"/>
      <c r="C36" s="774"/>
      <c r="D36" s="774"/>
      <c r="E36" s="774"/>
      <c r="F36" s="774"/>
      <c r="G36" s="774"/>
      <c r="H36" s="774"/>
      <c r="I36" s="774"/>
      <c r="J36" s="774"/>
      <c r="K36" s="650"/>
      <c r="L36" s="652"/>
      <c r="M36" s="650"/>
      <c r="N36" s="650"/>
    </row>
    <row r="37" spans="1:14" ht="12.75">
      <c r="A37" s="775" t="s">
        <v>879</v>
      </c>
      <c r="B37" s="776"/>
      <c r="C37" s="776"/>
      <c r="D37" s="776"/>
      <c r="E37" s="776"/>
      <c r="F37" s="776"/>
      <c r="G37" s="776"/>
      <c r="H37" s="776"/>
      <c r="I37" s="776"/>
      <c r="J37" s="776"/>
      <c r="K37" s="650"/>
      <c r="L37" s="650"/>
      <c r="M37" s="650"/>
      <c r="N37" s="650"/>
    </row>
    <row r="38" spans="3:14" ht="12.75">
      <c r="C38" s="649"/>
      <c r="D38" s="649"/>
      <c r="E38" s="649"/>
      <c r="F38" s="649"/>
      <c r="G38" s="649"/>
      <c r="J38" s="624">
        <f>SUM(J8:J35)</f>
        <v>149355246.94</v>
      </c>
      <c r="K38" s="650"/>
      <c r="L38" s="650"/>
      <c r="M38" s="650"/>
      <c r="N38" s="650"/>
    </row>
    <row r="39" spans="11:14" ht="12.75">
      <c r="K39" s="650"/>
      <c r="L39" s="650"/>
      <c r="M39" s="650"/>
      <c r="N39" s="650"/>
    </row>
    <row r="40" spans="11:14" ht="12.75">
      <c r="K40" s="650"/>
      <c r="L40" s="650"/>
      <c r="M40" s="650"/>
      <c r="N40" s="650"/>
    </row>
  </sheetData>
  <sheetProtection/>
  <mergeCells count="5">
    <mergeCell ref="A2:J2"/>
    <mergeCell ref="A1:B1"/>
    <mergeCell ref="B36:J36"/>
    <mergeCell ref="A37:J37"/>
    <mergeCell ref="A4:J4"/>
  </mergeCells>
  <printOptions horizontalCentered="1"/>
  <pageMargins left="0.31496062992125984" right="0.31496062992125984" top="0.5511811023622047" bottom="0.35433070866141736" header="0" footer="0"/>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dimension ref="A1:M61"/>
  <sheetViews>
    <sheetView view="pageBreakPreview" zoomScale="69" zoomScaleSheetLayoutView="69" zoomScalePageLayoutView="0" workbookViewId="0" topLeftCell="A1">
      <pane ySplit="6" topLeftCell="A34" activePane="bottomLeft" state="frozen"/>
      <selection pane="topLeft" activeCell="A1" sqref="A1"/>
      <selection pane="bottomLeft" activeCell="O54" sqref="O54"/>
    </sheetView>
  </sheetViews>
  <sheetFormatPr defaultColWidth="9.140625" defaultRowHeight="15"/>
  <cols>
    <col min="1" max="1" width="6.421875" style="363" customWidth="1"/>
    <col min="2" max="2" width="90.7109375" style="59" customWidth="1"/>
    <col min="3" max="3" width="13.8515625" style="69" customWidth="1"/>
    <col min="4" max="4" width="16.28125" style="69" customWidth="1"/>
    <col min="5" max="5" width="16.28125" style="258" customWidth="1"/>
    <col min="6" max="16384" width="9.140625" style="76" customWidth="1"/>
  </cols>
  <sheetData>
    <row r="1" spans="1:2" ht="15.75">
      <c r="A1" s="770" t="s">
        <v>1240</v>
      </c>
      <c r="B1" s="770"/>
    </row>
    <row r="2" spans="1:5" s="77" customFormat="1" ht="18.75" customHeight="1">
      <c r="A2" s="771" t="s">
        <v>623</v>
      </c>
      <c r="B2" s="771"/>
      <c r="C2" s="771"/>
      <c r="D2" s="771"/>
      <c r="E2" s="771"/>
    </row>
    <row r="3" spans="1:13" s="77" customFormat="1" ht="7.5" customHeight="1">
      <c r="A3" s="162"/>
      <c r="B3" s="259"/>
      <c r="C3" s="63"/>
      <c r="D3" s="63"/>
      <c r="E3" s="260"/>
      <c r="F3" s="78"/>
      <c r="G3" s="78"/>
      <c r="H3" s="78"/>
      <c r="I3" s="78"/>
      <c r="J3" s="78"/>
      <c r="K3" s="78"/>
      <c r="L3" s="78"/>
      <c r="M3" s="78"/>
    </row>
    <row r="4" spans="1:13" s="77" customFormat="1" ht="17.25" customHeight="1">
      <c r="A4" s="581" t="s">
        <v>981</v>
      </c>
      <c r="B4" s="259"/>
      <c r="C4" s="63"/>
      <c r="D4" s="63"/>
      <c r="E4" s="260"/>
      <c r="F4" s="78"/>
      <c r="G4" s="78"/>
      <c r="H4" s="78"/>
      <c r="I4" s="78"/>
      <c r="J4" s="78"/>
      <c r="K4" s="78"/>
      <c r="L4" s="78"/>
      <c r="M4" s="78"/>
    </row>
    <row r="5" spans="6:13" ht="12.75" customHeight="1" thickBot="1">
      <c r="F5" s="173"/>
      <c r="G5" s="173"/>
      <c r="H5" s="173"/>
      <c r="I5" s="173"/>
      <c r="J5" s="173"/>
      <c r="K5" s="173"/>
      <c r="L5" s="173"/>
      <c r="M5" s="173"/>
    </row>
    <row r="6" spans="1:13" ht="85.5" customHeight="1" thickBot="1">
      <c r="A6" s="261" t="s">
        <v>54</v>
      </c>
      <c r="B6" s="262" t="s">
        <v>243</v>
      </c>
      <c r="C6" s="262" t="s">
        <v>244</v>
      </c>
      <c r="D6" s="262" t="s">
        <v>55</v>
      </c>
      <c r="E6" s="263" t="s">
        <v>722</v>
      </c>
      <c r="F6" s="173"/>
      <c r="G6" s="173"/>
      <c r="H6" s="173"/>
      <c r="I6" s="173"/>
      <c r="J6" s="173"/>
      <c r="K6" s="173"/>
      <c r="L6" s="173"/>
      <c r="M6" s="173"/>
    </row>
    <row r="7" spans="1:13" ht="27" customHeight="1">
      <c r="A7" s="264">
        <v>1</v>
      </c>
      <c r="B7" s="265" t="s">
        <v>56</v>
      </c>
      <c r="C7" s="266"/>
      <c r="D7" s="266"/>
      <c r="E7" s="267"/>
      <c r="F7" s="173"/>
      <c r="G7" s="173"/>
      <c r="H7" s="173"/>
      <c r="I7" s="173"/>
      <c r="J7" s="173"/>
      <c r="K7" s="173"/>
      <c r="L7" s="173"/>
      <c r="M7" s="173"/>
    </row>
    <row r="8" spans="1:13" ht="27" customHeight="1">
      <c r="A8" s="175">
        <v>2</v>
      </c>
      <c r="B8" s="80" t="s">
        <v>57</v>
      </c>
      <c r="C8" s="42"/>
      <c r="D8" s="42"/>
      <c r="E8" s="174"/>
      <c r="F8" s="173"/>
      <c r="G8" s="173"/>
      <c r="H8" s="173"/>
      <c r="I8" s="173"/>
      <c r="J8" s="173"/>
      <c r="K8" s="173"/>
      <c r="L8" s="173"/>
      <c r="M8" s="173"/>
    </row>
    <row r="9" spans="1:13" ht="27" customHeight="1">
      <c r="A9" s="175">
        <v>3</v>
      </c>
      <c r="B9" s="80" t="s">
        <v>58</v>
      </c>
      <c r="C9" s="42"/>
      <c r="D9" s="42"/>
      <c r="E9" s="174"/>
      <c r="F9" s="173"/>
      <c r="G9" s="173"/>
      <c r="H9" s="173"/>
      <c r="I9" s="173"/>
      <c r="J9" s="173"/>
      <c r="K9" s="173"/>
      <c r="L9" s="173"/>
      <c r="M9" s="173"/>
    </row>
    <row r="10" spans="1:13" ht="27" customHeight="1">
      <c r="A10" s="175">
        <v>4</v>
      </c>
      <c r="B10" s="80" t="s">
        <v>59</v>
      </c>
      <c r="C10" s="42"/>
      <c r="D10" s="42"/>
      <c r="E10" s="174"/>
      <c r="F10" s="173"/>
      <c r="G10" s="173"/>
      <c r="H10" s="173"/>
      <c r="I10" s="173"/>
      <c r="J10" s="173"/>
      <c r="K10" s="173"/>
      <c r="L10" s="173"/>
      <c r="M10" s="173"/>
    </row>
    <row r="11" spans="1:13" ht="27" customHeight="1">
      <c r="A11" s="175">
        <v>5</v>
      </c>
      <c r="B11" s="80" t="s">
        <v>38</v>
      </c>
      <c r="C11" s="42">
        <v>1</v>
      </c>
      <c r="D11" s="42">
        <v>1</v>
      </c>
      <c r="E11" s="174">
        <v>8291092</v>
      </c>
      <c r="F11" s="173"/>
      <c r="G11" s="173"/>
      <c r="H11" s="173"/>
      <c r="I11" s="173"/>
      <c r="J11" s="173"/>
      <c r="K11" s="173"/>
      <c r="L11" s="173"/>
      <c r="M11" s="173"/>
    </row>
    <row r="12" spans="1:13" ht="27" customHeight="1">
      <c r="A12" s="175">
        <v>6</v>
      </c>
      <c r="B12" s="80" t="s">
        <v>60</v>
      </c>
      <c r="C12" s="42">
        <v>8</v>
      </c>
      <c r="D12" s="42">
        <v>8</v>
      </c>
      <c r="E12" s="174">
        <v>25089382.51</v>
      </c>
      <c r="F12" s="173"/>
      <c r="G12" s="173"/>
      <c r="H12" s="173"/>
      <c r="I12" s="173"/>
      <c r="J12" s="173"/>
      <c r="K12" s="173"/>
      <c r="L12" s="173"/>
      <c r="M12" s="173"/>
    </row>
    <row r="13" spans="1:13" ht="27" customHeight="1">
      <c r="A13" s="175">
        <v>7</v>
      </c>
      <c r="B13" s="80" t="s">
        <v>33</v>
      </c>
      <c r="C13" s="42">
        <v>17</v>
      </c>
      <c r="D13" s="42">
        <v>12</v>
      </c>
      <c r="E13" s="174">
        <v>6591740.26</v>
      </c>
      <c r="F13" s="173"/>
      <c r="G13" s="173"/>
      <c r="H13" s="173"/>
      <c r="I13" s="173"/>
      <c r="J13" s="173"/>
      <c r="K13" s="173"/>
      <c r="L13" s="173"/>
      <c r="M13" s="173"/>
    </row>
    <row r="14" spans="1:13" ht="27" customHeight="1">
      <c r="A14" s="175">
        <v>8</v>
      </c>
      <c r="B14" s="80" t="s">
        <v>39</v>
      </c>
      <c r="C14" s="42">
        <v>3</v>
      </c>
      <c r="D14" s="42">
        <v>3</v>
      </c>
      <c r="E14" s="174">
        <v>9044045.62</v>
      </c>
      <c r="F14" s="173"/>
      <c r="G14" s="173"/>
      <c r="H14" s="173"/>
      <c r="I14" s="173"/>
      <c r="J14" s="173"/>
      <c r="K14" s="173"/>
      <c r="L14" s="173"/>
      <c r="M14" s="173"/>
    </row>
    <row r="15" spans="1:13" ht="27" customHeight="1">
      <c r="A15" s="175">
        <v>9</v>
      </c>
      <c r="B15" s="80" t="s">
        <v>61</v>
      </c>
      <c r="C15" s="42"/>
      <c r="D15" s="42"/>
      <c r="E15" s="174"/>
      <c r="F15" s="173"/>
      <c r="G15" s="173"/>
      <c r="H15" s="173"/>
      <c r="I15" s="173"/>
      <c r="J15" s="173"/>
      <c r="K15" s="173"/>
      <c r="L15" s="173"/>
      <c r="M15" s="173"/>
    </row>
    <row r="16" spans="1:13" ht="27" customHeight="1">
      <c r="A16" s="175">
        <v>10</v>
      </c>
      <c r="B16" s="80" t="s">
        <v>62</v>
      </c>
      <c r="C16" s="42">
        <v>3</v>
      </c>
      <c r="D16" s="42">
        <v>3</v>
      </c>
      <c r="E16" s="174">
        <v>1224181.94</v>
      </c>
      <c r="F16" s="173"/>
      <c r="G16" s="173"/>
      <c r="H16" s="173"/>
      <c r="I16" s="173"/>
      <c r="J16" s="173"/>
      <c r="K16" s="173"/>
      <c r="L16" s="173"/>
      <c r="M16" s="173"/>
    </row>
    <row r="17" spans="1:13" ht="27" customHeight="1">
      <c r="A17" s="175">
        <v>11</v>
      </c>
      <c r="B17" s="80" t="s">
        <v>40</v>
      </c>
      <c r="C17" s="42">
        <v>2</v>
      </c>
      <c r="D17" s="42">
        <v>2</v>
      </c>
      <c r="E17" s="174">
        <v>2839605.01</v>
      </c>
      <c r="F17" s="173"/>
      <c r="G17" s="173"/>
      <c r="H17" s="173"/>
      <c r="I17" s="173"/>
      <c r="J17" s="173"/>
      <c r="K17" s="173"/>
      <c r="L17" s="173"/>
      <c r="M17" s="173"/>
    </row>
    <row r="18" spans="1:13" ht="27" customHeight="1">
      <c r="A18" s="175">
        <v>12</v>
      </c>
      <c r="B18" s="80" t="s">
        <v>31</v>
      </c>
      <c r="C18" s="42">
        <v>16</v>
      </c>
      <c r="D18" s="42">
        <v>15</v>
      </c>
      <c r="E18" s="174">
        <v>7849601.6</v>
      </c>
      <c r="F18" s="173"/>
      <c r="G18" s="173"/>
      <c r="H18" s="173"/>
      <c r="I18" s="173"/>
      <c r="J18" s="173"/>
      <c r="K18" s="173"/>
      <c r="L18" s="173"/>
      <c r="M18" s="173"/>
    </row>
    <row r="19" spans="1:13" ht="27" customHeight="1">
      <c r="A19" s="175">
        <v>13</v>
      </c>
      <c r="B19" s="80" t="s">
        <v>63</v>
      </c>
      <c r="C19" s="42"/>
      <c r="D19" s="42"/>
      <c r="E19" s="174"/>
      <c r="F19" s="173"/>
      <c r="G19" s="173"/>
      <c r="H19" s="173"/>
      <c r="I19" s="173"/>
      <c r="J19" s="173"/>
      <c r="K19" s="173"/>
      <c r="L19" s="173"/>
      <c r="M19" s="173"/>
    </row>
    <row r="20" spans="1:13" ht="27" customHeight="1">
      <c r="A20" s="175">
        <v>14</v>
      </c>
      <c r="B20" s="80" t="s">
        <v>64</v>
      </c>
      <c r="C20" s="42"/>
      <c r="D20" s="42"/>
      <c r="E20" s="174"/>
      <c r="F20" s="173"/>
      <c r="G20" s="173"/>
      <c r="H20" s="173"/>
      <c r="I20" s="173"/>
      <c r="J20" s="173"/>
      <c r="K20" s="173"/>
      <c r="L20" s="173"/>
      <c r="M20" s="173"/>
    </row>
    <row r="21" spans="1:13" ht="27" customHeight="1">
      <c r="A21" s="175">
        <v>15</v>
      </c>
      <c r="B21" s="80" t="s">
        <v>65</v>
      </c>
      <c r="C21" s="42"/>
      <c r="D21" s="42"/>
      <c r="E21" s="174"/>
      <c r="F21" s="173"/>
      <c r="G21" s="173"/>
      <c r="H21" s="173"/>
      <c r="I21" s="173"/>
      <c r="J21" s="173"/>
      <c r="K21" s="173"/>
      <c r="L21" s="173"/>
      <c r="M21" s="173"/>
    </row>
    <row r="22" spans="1:13" ht="27" customHeight="1">
      <c r="A22" s="175">
        <v>16</v>
      </c>
      <c r="B22" s="80" t="s">
        <v>66</v>
      </c>
      <c r="C22" s="42"/>
      <c r="D22" s="42"/>
      <c r="E22" s="174"/>
      <c r="F22" s="173"/>
      <c r="G22" s="173"/>
      <c r="H22" s="173"/>
      <c r="I22" s="173"/>
      <c r="J22" s="173"/>
      <c r="K22" s="173"/>
      <c r="L22" s="173"/>
      <c r="M22" s="173"/>
    </row>
    <row r="23" spans="1:13" ht="27" customHeight="1">
      <c r="A23" s="175">
        <v>17</v>
      </c>
      <c r="B23" s="80" t="s">
        <v>67</v>
      </c>
      <c r="C23" s="42"/>
      <c r="D23" s="42"/>
      <c r="E23" s="174"/>
      <c r="F23" s="173"/>
      <c r="G23" s="173"/>
      <c r="H23" s="173"/>
      <c r="I23" s="173"/>
      <c r="J23" s="173"/>
      <c r="K23" s="173"/>
      <c r="L23" s="173"/>
      <c r="M23" s="173"/>
    </row>
    <row r="24" spans="1:13" ht="27" customHeight="1">
      <c r="A24" s="175">
        <v>18</v>
      </c>
      <c r="B24" s="80" t="s">
        <v>68</v>
      </c>
      <c r="C24" s="42">
        <v>1</v>
      </c>
      <c r="D24" s="42">
        <v>1</v>
      </c>
      <c r="E24" s="174">
        <v>120000</v>
      </c>
      <c r="F24" s="173"/>
      <c r="G24" s="173"/>
      <c r="H24" s="173"/>
      <c r="I24" s="173"/>
      <c r="J24" s="173"/>
      <c r="K24" s="173"/>
      <c r="L24" s="173"/>
      <c r="M24" s="173"/>
    </row>
    <row r="25" spans="1:13" ht="27" customHeight="1">
      <c r="A25" s="175">
        <v>19</v>
      </c>
      <c r="B25" s="80" t="s">
        <v>721</v>
      </c>
      <c r="C25" s="42">
        <v>1</v>
      </c>
      <c r="D25" s="42">
        <v>1</v>
      </c>
      <c r="E25" s="174">
        <v>3348235</v>
      </c>
      <c r="F25" s="173"/>
      <c r="G25" s="173"/>
      <c r="H25" s="173"/>
      <c r="I25" s="173"/>
      <c r="J25" s="173"/>
      <c r="K25" s="173"/>
      <c r="L25" s="173"/>
      <c r="M25" s="173"/>
    </row>
    <row r="26" spans="1:13" ht="27" customHeight="1">
      <c r="A26" s="175">
        <v>20</v>
      </c>
      <c r="B26" s="80" t="s">
        <v>69</v>
      </c>
      <c r="C26" s="42"/>
      <c r="D26" s="42"/>
      <c r="E26" s="174"/>
      <c r="F26" s="173"/>
      <c r="G26" s="173"/>
      <c r="H26" s="173"/>
      <c r="I26" s="173"/>
      <c r="J26" s="173"/>
      <c r="K26" s="173"/>
      <c r="L26" s="173"/>
      <c r="M26" s="173"/>
    </row>
    <row r="27" spans="1:13" ht="27" customHeight="1">
      <c r="A27" s="175">
        <v>21</v>
      </c>
      <c r="B27" s="80" t="s">
        <v>70</v>
      </c>
      <c r="C27" s="42"/>
      <c r="D27" s="42"/>
      <c r="E27" s="174"/>
      <c r="F27" s="173"/>
      <c r="G27" s="173"/>
      <c r="H27" s="173"/>
      <c r="I27" s="173"/>
      <c r="J27" s="173"/>
      <c r="K27" s="173"/>
      <c r="L27" s="173"/>
      <c r="M27" s="173"/>
    </row>
    <row r="28" spans="1:13" ht="27" customHeight="1">
      <c r="A28" s="175">
        <v>22</v>
      </c>
      <c r="B28" s="80" t="s">
        <v>71</v>
      </c>
      <c r="C28" s="42">
        <v>8</v>
      </c>
      <c r="D28" s="42">
        <v>8</v>
      </c>
      <c r="E28" s="174">
        <v>3234556.47</v>
      </c>
      <c r="F28" s="173"/>
      <c r="G28" s="173"/>
      <c r="H28" s="173"/>
      <c r="I28" s="173"/>
      <c r="J28" s="173"/>
      <c r="K28" s="173"/>
      <c r="L28" s="173"/>
      <c r="M28" s="173"/>
    </row>
    <row r="29" spans="1:13" ht="27" customHeight="1">
      <c r="A29" s="175">
        <v>23</v>
      </c>
      <c r="B29" s="80" t="s">
        <v>72</v>
      </c>
      <c r="C29" s="42">
        <v>7</v>
      </c>
      <c r="D29" s="42">
        <v>7</v>
      </c>
      <c r="E29" s="174">
        <v>3074098.28</v>
      </c>
      <c r="F29" s="173"/>
      <c r="G29" s="173"/>
      <c r="H29" s="173"/>
      <c r="I29" s="173"/>
      <c r="J29" s="173"/>
      <c r="K29" s="173"/>
      <c r="L29" s="173"/>
      <c r="M29" s="173"/>
    </row>
    <row r="30" spans="1:13" ht="27" customHeight="1">
      <c r="A30" s="175">
        <v>24</v>
      </c>
      <c r="B30" s="80" t="s">
        <v>73</v>
      </c>
      <c r="C30" s="42">
        <v>8</v>
      </c>
      <c r="D30" s="42">
        <v>8</v>
      </c>
      <c r="E30" s="174">
        <v>2372044.8</v>
      </c>
      <c r="F30" s="173"/>
      <c r="G30" s="173"/>
      <c r="H30" s="173"/>
      <c r="I30" s="173"/>
      <c r="J30" s="173"/>
      <c r="K30" s="173"/>
      <c r="L30" s="173"/>
      <c r="M30" s="173"/>
    </row>
    <row r="31" spans="1:13" ht="27" customHeight="1">
      <c r="A31" s="175">
        <v>25</v>
      </c>
      <c r="B31" s="80" t="s">
        <v>74</v>
      </c>
      <c r="C31" s="42">
        <v>3</v>
      </c>
      <c r="D31" s="42">
        <v>3</v>
      </c>
      <c r="E31" s="174">
        <v>2060947</v>
      </c>
      <c r="F31" s="173"/>
      <c r="G31" s="173"/>
      <c r="H31" s="173"/>
      <c r="I31" s="173"/>
      <c r="J31" s="173"/>
      <c r="K31" s="173"/>
      <c r="L31" s="173"/>
      <c r="M31" s="173"/>
    </row>
    <row r="32" spans="1:13" ht="27" customHeight="1">
      <c r="A32" s="175">
        <v>26</v>
      </c>
      <c r="B32" s="80" t="s">
        <v>75</v>
      </c>
      <c r="C32" s="42">
        <v>4</v>
      </c>
      <c r="D32" s="42">
        <v>4</v>
      </c>
      <c r="E32" s="174">
        <v>3682492.12</v>
      </c>
      <c r="F32" s="173"/>
      <c r="G32" s="173"/>
      <c r="H32" s="173"/>
      <c r="I32" s="173"/>
      <c r="J32" s="173"/>
      <c r="K32" s="173"/>
      <c r="L32" s="173"/>
      <c r="M32" s="173"/>
    </row>
    <row r="33" spans="1:13" ht="27" customHeight="1">
      <c r="A33" s="175">
        <v>27</v>
      </c>
      <c r="B33" s="80" t="s">
        <v>76</v>
      </c>
      <c r="C33" s="42">
        <v>8</v>
      </c>
      <c r="D33" s="42">
        <v>8</v>
      </c>
      <c r="E33" s="174">
        <v>2385771.21</v>
      </c>
      <c r="F33" s="173"/>
      <c r="G33" s="173"/>
      <c r="H33" s="173"/>
      <c r="I33" s="173"/>
      <c r="J33" s="173"/>
      <c r="K33" s="173"/>
      <c r="L33" s="173"/>
      <c r="M33" s="173"/>
    </row>
    <row r="34" spans="1:13" ht="27" customHeight="1">
      <c r="A34" s="175">
        <v>28</v>
      </c>
      <c r="B34" s="80" t="s">
        <v>43</v>
      </c>
      <c r="C34" s="42">
        <v>1</v>
      </c>
      <c r="D34" s="42">
        <v>1</v>
      </c>
      <c r="E34" s="174">
        <v>250000</v>
      </c>
      <c r="F34" s="173"/>
      <c r="G34" s="173"/>
      <c r="H34" s="173"/>
      <c r="I34" s="173"/>
      <c r="J34" s="173"/>
      <c r="K34" s="173"/>
      <c r="L34" s="173"/>
      <c r="M34" s="173"/>
    </row>
    <row r="35" spans="1:13" ht="27" customHeight="1">
      <c r="A35" s="175">
        <v>29</v>
      </c>
      <c r="B35" s="80" t="s">
        <v>36</v>
      </c>
      <c r="C35" s="42">
        <v>31</v>
      </c>
      <c r="D35" s="42">
        <v>30</v>
      </c>
      <c r="E35" s="174">
        <v>38607468.08</v>
      </c>
      <c r="F35" s="173"/>
      <c r="G35" s="173"/>
      <c r="H35" s="173"/>
      <c r="I35" s="173"/>
      <c r="J35" s="173"/>
      <c r="K35" s="173"/>
      <c r="L35" s="173"/>
      <c r="M35" s="173"/>
    </row>
    <row r="36" spans="1:13" ht="27" customHeight="1">
      <c r="A36" s="175">
        <v>30</v>
      </c>
      <c r="B36" s="80" t="s">
        <v>42</v>
      </c>
      <c r="C36" s="42">
        <v>4</v>
      </c>
      <c r="D36" s="42">
        <v>4</v>
      </c>
      <c r="E36" s="174">
        <v>2331874.32</v>
      </c>
      <c r="F36" s="173"/>
      <c r="G36" s="173"/>
      <c r="H36" s="173"/>
      <c r="I36" s="173"/>
      <c r="J36" s="173"/>
      <c r="K36" s="173"/>
      <c r="L36" s="173"/>
      <c r="M36" s="173"/>
    </row>
    <row r="37" spans="1:13" ht="27" customHeight="1">
      <c r="A37" s="175">
        <v>31</v>
      </c>
      <c r="B37" s="80" t="s">
        <v>30</v>
      </c>
      <c r="C37" s="42"/>
      <c r="D37" s="42"/>
      <c r="E37" s="174"/>
      <c r="F37" s="173"/>
      <c r="G37" s="173"/>
      <c r="H37" s="173"/>
      <c r="I37" s="173"/>
      <c r="J37" s="173"/>
      <c r="K37" s="173"/>
      <c r="L37" s="173"/>
      <c r="M37" s="173"/>
    </row>
    <row r="38" spans="1:13" ht="27" customHeight="1">
      <c r="A38" s="175">
        <v>32</v>
      </c>
      <c r="B38" s="80" t="s">
        <v>37</v>
      </c>
      <c r="C38" s="42">
        <v>31</v>
      </c>
      <c r="D38" s="42">
        <v>25</v>
      </c>
      <c r="E38" s="174">
        <v>3900329.51</v>
      </c>
      <c r="F38" s="173"/>
      <c r="G38" s="173"/>
      <c r="H38" s="173"/>
      <c r="I38" s="173"/>
      <c r="J38" s="173"/>
      <c r="K38" s="173"/>
      <c r="L38" s="173"/>
      <c r="M38" s="173"/>
    </row>
    <row r="39" spans="1:13" ht="27" customHeight="1">
      <c r="A39" s="175">
        <v>33</v>
      </c>
      <c r="B39" s="80" t="s">
        <v>77</v>
      </c>
      <c r="C39" s="42">
        <v>6</v>
      </c>
      <c r="D39" s="42">
        <v>6</v>
      </c>
      <c r="E39" s="174">
        <v>9293589.85</v>
      </c>
      <c r="F39" s="173"/>
      <c r="G39" s="173"/>
      <c r="H39" s="173"/>
      <c r="I39" s="173"/>
      <c r="J39" s="173"/>
      <c r="K39" s="173"/>
      <c r="L39" s="173"/>
      <c r="M39" s="173"/>
    </row>
    <row r="40" spans="1:13" ht="27" customHeight="1">
      <c r="A40" s="175">
        <v>34</v>
      </c>
      <c r="B40" s="80" t="s">
        <v>41</v>
      </c>
      <c r="C40" s="42">
        <v>6</v>
      </c>
      <c r="D40" s="42">
        <v>6</v>
      </c>
      <c r="E40" s="174">
        <v>1435430.86</v>
      </c>
      <c r="F40" s="173"/>
      <c r="G40" s="173"/>
      <c r="H40" s="173"/>
      <c r="I40" s="173"/>
      <c r="J40" s="173"/>
      <c r="K40" s="173"/>
      <c r="L40" s="173"/>
      <c r="M40" s="173"/>
    </row>
    <row r="41" spans="1:13" ht="27" customHeight="1">
      <c r="A41" s="175">
        <v>35</v>
      </c>
      <c r="B41" s="80" t="s">
        <v>78</v>
      </c>
      <c r="C41" s="42"/>
      <c r="D41" s="42"/>
      <c r="E41" s="174"/>
      <c r="F41" s="173"/>
      <c r="G41" s="173"/>
      <c r="H41" s="173"/>
      <c r="I41" s="173"/>
      <c r="J41" s="173"/>
      <c r="K41" s="173"/>
      <c r="L41" s="173"/>
      <c r="M41" s="173"/>
    </row>
    <row r="42" spans="1:13" ht="27" customHeight="1">
      <c r="A42" s="175">
        <v>36</v>
      </c>
      <c r="B42" s="80" t="s">
        <v>35</v>
      </c>
      <c r="C42" s="42"/>
      <c r="D42" s="42"/>
      <c r="E42" s="174"/>
      <c r="F42" s="173"/>
      <c r="G42" s="173"/>
      <c r="H42" s="173"/>
      <c r="I42" s="173"/>
      <c r="J42" s="173"/>
      <c r="K42" s="173"/>
      <c r="L42" s="173"/>
      <c r="M42" s="173"/>
    </row>
    <row r="43" spans="1:13" ht="27" customHeight="1">
      <c r="A43" s="175">
        <v>37</v>
      </c>
      <c r="B43" s="80" t="s">
        <v>79</v>
      </c>
      <c r="C43" s="42">
        <v>1</v>
      </c>
      <c r="D43" s="42">
        <v>1</v>
      </c>
      <c r="E43" s="174">
        <v>428256.22</v>
      </c>
      <c r="F43" s="173"/>
      <c r="G43" s="173"/>
      <c r="H43" s="173"/>
      <c r="I43" s="173"/>
      <c r="J43" s="173"/>
      <c r="K43" s="173"/>
      <c r="L43" s="173"/>
      <c r="M43" s="173"/>
    </row>
    <row r="44" spans="1:13" ht="27" customHeight="1">
      <c r="A44" s="175">
        <v>38</v>
      </c>
      <c r="B44" s="80" t="s">
        <v>80</v>
      </c>
      <c r="C44" s="42">
        <v>15</v>
      </c>
      <c r="D44" s="42">
        <v>15</v>
      </c>
      <c r="E44" s="174">
        <v>3318649.03</v>
      </c>
      <c r="F44" s="173"/>
      <c r="G44" s="173"/>
      <c r="H44" s="173"/>
      <c r="I44" s="173"/>
      <c r="J44" s="173"/>
      <c r="K44" s="173"/>
      <c r="L44" s="173"/>
      <c r="M44" s="173"/>
    </row>
    <row r="45" spans="1:13" ht="27" customHeight="1">
      <c r="A45" s="175">
        <v>39</v>
      </c>
      <c r="B45" s="80" t="s">
        <v>81</v>
      </c>
      <c r="C45" s="42"/>
      <c r="D45" s="42"/>
      <c r="E45" s="174"/>
      <c r="F45" s="173"/>
      <c r="G45" s="173"/>
      <c r="H45" s="173"/>
      <c r="I45" s="173"/>
      <c r="J45" s="173"/>
      <c r="K45" s="173"/>
      <c r="L45" s="173"/>
      <c r="M45" s="173"/>
    </row>
    <row r="46" spans="1:13" ht="27" customHeight="1">
      <c r="A46" s="175">
        <v>40</v>
      </c>
      <c r="B46" s="80" t="s">
        <v>32</v>
      </c>
      <c r="C46" s="42"/>
      <c r="D46" s="42"/>
      <c r="E46" s="174"/>
      <c r="F46" s="173"/>
      <c r="G46" s="173"/>
      <c r="H46" s="173"/>
      <c r="I46" s="173"/>
      <c r="J46" s="173"/>
      <c r="K46" s="173"/>
      <c r="L46" s="173"/>
      <c r="M46" s="173"/>
    </row>
    <row r="47" spans="1:13" ht="27" customHeight="1">
      <c r="A47" s="175">
        <v>41</v>
      </c>
      <c r="B47" s="80" t="s">
        <v>82</v>
      </c>
      <c r="C47" s="42">
        <v>2</v>
      </c>
      <c r="D47" s="42">
        <v>2</v>
      </c>
      <c r="E47" s="174">
        <v>198769.3</v>
      </c>
      <c r="F47" s="173"/>
      <c r="G47" s="173"/>
      <c r="H47" s="173"/>
      <c r="I47" s="173"/>
      <c r="J47" s="173"/>
      <c r="K47" s="173"/>
      <c r="L47" s="173"/>
      <c r="M47" s="173"/>
    </row>
    <row r="48" spans="1:13" ht="27" customHeight="1">
      <c r="A48" s="175">
        <v>42</v>
      </c>
      <c r="B48" s="80" t="s">
        <v>83</v>
      </c>
      <c r="C48" s="42">
        <v>1</v>
      </c>
      <c r="D48" s="42">
        <v>1</v>
      </c>
      <c r="E48" s="174">
        <v>340729.41</v>
      </c>
      <c r="F48" s="173"/>
      <c r="G48" s="173"/>
      <c r="H48" s="173"/>
      <c r="I48" s="173"/>
      <c r="J48" s="173"/>
      <c r="K48" s="173"/>
      <c r="L48" s="173"/>
      <c r="M48" s="173"/>
    </row>
    <row r="49" spans="1:13" ht="27" customHeight="1">
      <c r="A49" s="175">
        <v>43</v>
      </c>
      <c r="B49" s="80" t="s">
        <v>84</v>
      </c>
      <c r="C49" s="42"/>
      <c r="D49" s="42"/>
      <c r="E49" s="174"/>
      <c r="F49" s="173"/>
      <c r="G49" s="173"/>
      <c r="H49" s="173"/>
      <c r="I49" s="173"/>
      <c r="J49" s="173"/>
      <c r="K49" s="173"/>
      <c r="L49" s="173"/>
      <c r="M49" s="173"/>
    </row>
    <row r="50" spans="1:13" ht="27" customHeight="1">
      <c r="A50" s="175">
        <v>44</v>
      </c>
      <c r="B50" s="80" t="s">
        <v>85</v>
      </c>
      <c r="C50" s="42">
        <v>4</v>
      </c>
      <c r="D50" s="42">
        <v>4</v>
      </c>
      <c r="E50" s="174">
        <v>2031928.88</v>
      </c>
      <c r="F50" s="173"/>
      <c r="G50" s="173"/>
      <c r="H50" s="173"/>
      <c r="I50" s="173"/>
      <c r="J50" s="173"/>
      <c r="K50" s="173"/>
      <c r="L50" s="173"/>
      <c r="M50" s="173"/>
    </row>
    <row r="51" spans="1:13" ht="27" customHeight="1">
      <c r="A51" s="175">
        <v>45</v>
      </c>
      <c r="B51" s="80" t="s">
        <v>86</v>
      </c>
      <c r="C51" s="42"/>
      <c r="D51" s="42"/>
      <c r="E51" s="174"/>
      <c r="F51" s="173"/>
      <c r="G51" s="173"/>
      <c r="H51" s="173"/>
      <c r="I51" s="173"/>
      <c r="J51" s="173"/>
      <c r="K51" s="173"/>
      <c r="L51" s="173"/>
      <c r="M51" s="173"/>
    </row>
    <row r="52" spans="1:13" ht="27" customHeight="1">
      <c r="A52" s="175">
        <v>46</v>
      </c>
      <c r="B52" s="80" t="s">
        <v>87</v>
      </c>
      <c r="C52" s="42"/>
      <c r="D52" s="42"/>
      <c r="E52" s="174"/>
      <c r="F52" s="173"/>
      <c r="G52" s="173"/>
      <c r="H52" s="173"/>
      <c r="I52" s="173"/>
      <c r="J52" s="173"/>
      <c r="K52" s="173"/>
      <c r="L52" s="173"/>
      <c r="M52" s="173"/>
    </row>
    <row r="53" spans="1:13" ht="27" customHeight="1">
      <c r="A53" s="175">
        <v>47</v>
      </c>
      <c r="B53" s="80" t="s">
        <v>88</v>
      </c>
      <c r="C53" s="42">
        <v>30</v>
      </c>
      <c r="D53" s="42">
        <v>14</v>
      </c>
      <c r="E53" s="174">
        <v>1273473</v>
      </c>
      <c r="F53" s="173"/>
      <c r="G53" s="173"/>
      <c r="H53" s="173"/>
      <c r="I53" s="173"/>
      <c r="J53" s="173"/>
      <c r="K53" s="173"/>
      <c r="L53" s="173"/>
      <c r="M53" s="173"/>
    </row>
    <row r="54" spans="1:13" ht="27" customHeight="1">
      <c r="A54" s="175">
        <v>48</v>
      </c>
      <c r="B54" s="80" t="s">
        <v>89</v>
      </c>
      <c r="C54" s="42"/>
      <c r="D54" s="42"/>
      <c r="E54" s="174"/>
      <c r="F54" s="173"/>
      <c r="G54" s="173"/>
      <c r="H54" s="173"/>
      <c r="I54" s="173"/>
      <c r="J54" s="173"/>
      <c r="K54" s="173"/>
      <c r="L54" s="173"/>
      <c r="M54" s="173"/>
    </row>
    <row r="55" spans="1:13" s="69" customFormat="1" ht="27" customHeight="1">
      <c r="A55" s="175">
        <v>49</v>
      </c>
      <c r="B55" s="80" t="s">
        <v>90</v>
      </c>
      <c r="C55" s="42">
        <v>5</v>
      </c>
      <c r="D55" s="42">
        <v>5</v>
      </c>
      <c r="E55" s="174">
        <v>1516714.12</v>
      </c>
      <c r="F55" s="362"/>
      <c r="G55" s="362"/>
      <c r="H55" s="362"/>
      <c r="I55" s="362"/>
      <c r="J55" s="362"/>
      <c r="K55" s="362"/>
      <c r="L55" s="362"/>
      <c r="M55" s="362"/>
    </row>
    <row r="56" spans="1:13" s="69" customFormat="1" ht="27" customHeight="1">
      <c r="A56" s="175">
        <v>50</v>
      </c>
      <c r="B56" s="80" t="s">
        <v>34</v>
      </c>
      <c r="C56" s="42">
        <v>13</v>
      </c>
      <c r="D56" s="42">
        <v>9</v>
      </c>
      <c r="E56" s="174">
        <v>3220240.54</v>
      </c>
      <c r="F56" s="362"/>
      <c r="G56" s="362"/>
      <c r="H56" s="362"/>
      <c r="I56" s="362"/>
      <c r="J56" s="362"/>
      <c r="K56" s="362"/>
      <c r="L56" s="362"/>
      <c r="M56" s="362"/>
    </row>
    <row r="57" spans="1:13" s="69" customFormat="1" ht="27" customHeight="1">
      <c r="A57" s="660">
        <v>51</v>
      </c>
      <c r="B57" s="661" t="s">
        <v>982</v>
      </c>
      <c r="C57" s="526"/>
      <c r="D57" s="526"/>
      <c r="E57" s="527"/>
      <c r="F57" s="362"/>
      <c r="G57" s="362"/>
      <c r="H57" s="362"/>
      <c r="I57" s="362"/>
      <c r="J57" s="362"/>
      <c r="K57" s="362"/>
      <c r="L57" s="362"/>
      <c r="M57" s="362"/>
    </row>
    <row r="58" spans="1:13" ht="27" customHeight="1" thickBot="1">
      <c r="A58" s="662">
        <v>52</v>
      </c>
      <c r="B58" s="663" t="s">
        <v>983</v>
      </c>
      <c r="C58" s="480"/>
      <c r="D58" s="480"/>
      <c r="E58" s="481"/>
      <c r="F58" s="173"/>
      <c r="G58" s="173"/>
      <c r="H58" s="173"/>
      <c r="I58" s="173"/>
      <c r="J58" s="173"/>
      <c r="K58" s="173"/>
      <c r="L58" s="173"/>
      <c r="M58" s="173"/>
    </row>
    <row r="59" spans="1:13" ht="15.75" customHeight="1">
      <c r="A59" s="778" t="s">
        <v>878</v>
      </c>
      <c r="B59" s="778"/>
      <c r="C59" s="778"/>
      <c r="D59" s="778"/>
      <c r="E59" s="778"/>
      <c r="F59" s="173"/>
      <c r="G59" s="173"/>
      <c r="H59" s="173"/>
      <c r="I59" s="173"/>
      <c r="J59" s="173"/>
      <c r="K59" s="173"/>
      <c r="L59" s="173"/>
      <c r="M59" s="173"/>
    </row>
    <row r="60" spans="3:13" ht="26.25" customHeight="1">
      <c r="C60" s="363" t="s">
        <v>877</v>
      </c>
      <c r="D60" s="363">
        <v>16</v>
      </c>
      <c r="E60" s="268">
        <f>SUM(E7:E58)</f>
        <v>149355246.94</v>
      </c>
      <c r="F60" s="173"/>
      <c r="G60" s="173"/>
      <c r="H60" s="173"/>
      <c r="I60" s="173"/>
      <c r="J60" s="173"/>
      <c r="K60" s="173"/>
      <c r="L60" s="173"/>
      <c r="M60" s="173"/>
    </row>
    <row r="61" spans="6:13" ht="12.75">
      <c r="F61" s="173"/>
      <c r="G61" s="173"/>
      <c r="H61" s="173"/>
      <c r="I61" s="173"/>
      <c r="J61" s="173"/>
      <c r="K61" s="173"/>
      <c r="L61" s="173"/>
      <c r="M61" s="173"/>
    </row>
  </sheetData>
  <sheetProtection/>
  <mergeCells count="3">
    <mergeCell ref="A2:E2"/>
    <mergeCell ref="A59:E59"/>
    <mergeCell ref="A1:B1"/>
  </mergeCells>
  <printOptions horizontalCentered="1"/>
  <pageMargins left="0.5905511811023623" right="0.11811023622047245" top="0.35433070866141736" bottom="0.1968503937007874" header="0" footer="0"/>
  <pageSetup fitToHeight="0" horizontalDpi="600" verticalDpi="600" orientation="portrait" paperSize="9" scale="65" r:id="rId1"/>
  <headerFooter differentFirst="1">
    <oddFooter>&amp;R&amp;P</oddFooter>
  </headerFooter>
  <rowBreaks count="1" manualBreakCount="1">
    <brk id="4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ANTRAS</dc:creator>
  <cp:keywords/>
  <dc:description/>
  <cp:lastModifiedBy>Edita</cp:lastModifiedBy>
  <cp:lastPrinted>2018-08-01T11:24:39Z</cp:lastPrinted>
  <dcterms:created xsi:type="dcterms:W3CDTF">2015-07-09T12:05:50Z</dcterms:created>
  <dcterms:modified xsi:type="dcterms:W3CDTF">2018-08-01T11:49:52Z</dcterms:modified>
  <cp:category/>
  <cp:version/>
  <cp:contentType/>
  <cp:contentStatus/>
</cp:coreProperties>
</file>